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301\Downloads\"/>
    </mc:Choice>
  </mc:AlternateContent>
  <xr:revisionPtr revIDLastSave="0" documentId="13_ncr:1_{AA702369-DFB8-4938-8B9F-1D4B52909263}" xr6:coauthVersionLast="36" xr6:coauthVersionMax="36" xr10:uidLastSave="{00000000-0000-0000-0000-000000000000}"/>
  <bookViews>
    <workbookView xWindow="0" yWindow="0" windowWidth="28800" windowHeight="11925" tabRatio="610" activeTab="3" xr2:uid="{00000000-000D-0000-FFFF-FFFF00000000}"/>
  </bookViews>
  <sheets>
    <sheet name="INDICE " sheetId="15" r:id="rId1"/>
    <sheet name="VIMIVA" sheetId="14" r:id="rId2"/>
    <sheet name="FODA" sheetId="11" r:id="rId3"/>
    <sheet name="FACTORES" sheetId="5" r:id="rId4"/>
    <sheet name="DASHBOARD" sheetId="13" r:id="rId5"/>
  </sheets>
  <calcPr calcId="191029"/>
</workbook>
</file>

<file path=xl/calcChain.xml><?xml version="1.0" encoding="utf-8"?>
<calcChain xmlns="http://schemas.openxmlformats.org/spreadsheetml/2006/main">
  <c r="D9" i="5" l="1"/>
  <c r="D10" i="5"/>
  <c r="D11" i="5"/>
  <c r="I26" i="5" l="1"/>
  <c r="I9" i="5"/>
  <c r="E10" i="5" l="1"/>
  <c r="E9" i="5"/>
  <c r="H4" i="5" l="1"/>
  <c r="K4" i="11"/>
  <c r="H3" i="13"/>
  <c r="H5" i="13"/>
  <c r="H2" i="13"/>
  <c r="K3" i="11"/>
  <c r="H3" i="5" s="1"/>
  <c r="K2" i="11"/>
  <c r="H2" i="5" s="1"/>
  <c r="H5" i="5"/>
  <c r="I23" i="5" l="1"/>
  <c r="I24" i="5"/>
  <c r="I25" i="5"/>
  <c r="I27" i="5"/>
  <c r="I28" i="5"/>
  <c r="I29" i="5"/>
  <c r="I30" i="5"/>
  <c r="I31" i="5"/>
  <c r="I22" i="5"/>
  <c r="I15" i="5"/>
  <c r="I16" i="5"/>
  <c r="I17" i="5"/>
  <c r="I18" i="5"/>
  <c r="I14" i="5"/>
  <c r="I10" i="5"/>
  <c r="I11" i="5"/>
  <c r="I12" i="5"/>
  <c r="I13" i="5"/>
  <c r="L23" i="13"/>
  <c r="L21" i="13"/>
  <c r="L22" i="13"/>
  <c r="D28" i="5"/>
  <c r="E28" i="5"/>
  <c r="D29" i="5"/>
  <c r="E29" i="5"/>
  <c r="D30" i="5"/>
  <c r="E30" i="5"/>
  <c r="D31" i="5"/>
  <c r="E31" i="5"/>
  <c r="E27" i="5"/>
  <c r="D27" i="5"/>
  <c r="D23" i="5"/>
  <c r="E23" i="5"/>
  <c r="D24" i="5"/>
  <c r="E24" i="5"/>
  <c r="D25" i="5"/>
  <c r="E25" i="5"/>
  <c r="D26" i="5"/>
  <c r="E26" i="5"/>
  <c r="E22" i="5"/>
  <c r="D22" i="5"/>
  <c r="D15" i="5"/>
  <c r="E15" i="5"/>
  <c r="D16" i="5"/>
  <c r="E16" i="5"/>
  <c r="D17" i="5"/>
  <c r="E17" i="5"/>
  <c r="D18" i="5"/>
  <c r="E18" i="5"/>
  <c r="E14" i="5"/>
  <c r="D14" i="5"/>
  <c r="E11" i="5"/>
  <c r="D12" i="5"/>
  <c r="E12" i="5"/>
  <c r="D13" i="5"/>
  <c r="E13" i="5"/>
  <c r="L22" i="5" l="1"/>
  <c r="H21" i="13" s="1"/>
  <c r="L24" i="5"/>
  <c r="H23" i="13" s="1"/>
  <c r="L23" i="5"/>
  <c r="H22" i="13" s="1"/>
  <c r="L25" i="5"/>
  <c r="H24" i="13" s="1"/>
  <c r="D27" i="13" l="1"/>
  <c r="E27" i="13" s="1"/>
  <c r="L26" i="5"/>
  <c r="M24" i="5" l="1"/>
  <c r="D23" i="13" s="1"/>
  <c r="M22" i="5"/>
  <c r="D21" i="13" s="1"/>
  <c r="M25" i="5"/>
  <c r="D24" i="13" s="1"/>
  <c r="M23" i="5"/>
  <c r="D2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author>
  </authors>
  <commentList>
    <comment ref="B8" authorId="0" shapeId="0" xr:uid="{6DD0E568-B50A-47A3-AD72-530BA3A3063F}">
      <text>
        <r>
          <rPr>
            <sz val="9"/>
            <color indexed="81"/>
            <rFont val="Tahoma"/>
            <family val="2"/>
          </rPr>
          <t>La visión es una meta de plazo amplio donde se establece la aspiración sobre los logros de una empresa y lo que se desea acerca de su estado futuro. Así, define la ruta a seguir tanto para los directivos como para los empleados.
La visión de una empresa establece su dirección; es decir, responde a la pregunta «¿qué queremos para el futuro?». También responde a «¿cómo llegaremos?».
La visión trata acerca de adónde quiere llegar. Da sentido a los objetivos de corto plazo y mediano plazo, tanto a nivel estratégico como operativo.</t>
        </r>
      </text>
    </comment>
    <comment ref="B15" authorId="0" shapeId="0" xr:uid="{4997D991-66FF-4279-A224-8F981E0FAA00}">
      <text>
        <r>
          <rPr>
            <sz val="9"/>
            <color indexed="81"/>
            <rFont val="Tahoma"/>
            <family val="2"/>
          </rPr>
          <t xml:space="preserve">La misión de una empresa es una herramienta estratégica que sintetiza el propósito de una empresa. Es el objetivo o la propuesta que sirve a la sociedad, así como la base del plan de negocios y de las estrategias operativas. Generalmente incluye una descripción general de la organización, su función y objetivos.
La misión de una empresa declara su finalidad a partir de la pregunta «¿por qué existe este negocio?», por lo que sirve como guía a la hora de tomar decisiones estratégicas. Cumple además con un rol inspirador para los trabajadores, ya que individualmente responde a la pregunta «¿cuál es el valor de mi trabajo aquí?». Esta es la directriz que lleva sus labores particulares hacia los objetivos compartidos. </t>
        </r>
      </text>
    </comment>
    <comment ref="B22" authorId="0" shapeId="0" xr:uid="{0CB57E52-83DC-4951-AF45-B25436062A9C}">
      <text>
        <r>
          <rPr>
            <sz val="9"/>
            <color indexed="81"/>
            <rFont val="Tahoma"/>
            <family val="2"/>
          </rPr>
          <t xml:space="preserve">Los valores corporativos son los principios que orientan las acciones y decisiones laborales. Tienen implicaciones sociales, de desarrollo, en las dinámicas de trabajo y en el servicio al cliente.
Los valores de una empresa son los pilares de la identidad organizativa, en tanto que guían la toma de decisiones y te permiten dar sentido a las acciones del día a día.
Es vital que todos los colaboradores los conozcan para que tengan un referente de cuál camino elegir.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JULIO</author>
  </authors>
  <commentList>
    <comment ref="B7" authorId="0" shapeId="0" xr:uid="{CA5A2386-E9CD-4CA5-9816-62DB22798E5A}">
      <text>
        <r>
          <rPr>
            <b/>
            <sz val="9"/>
            <color indexed="81"/>
            <rFont val="Tahoma"/>
            <family val="2"/>
          </rPr>
          <t>Estructura de la organización</t>
        </r>
        <r>
          <rPr>
            <sz val="9"/>
            <color indexed="81"/>
            <rFont val="Tahoma"/>
            <family val="2"/>
          </rPr>
          <t xml:space="preserve">
*¿Nuestra organización dispone de un organigrama sencillo, complejo en dónde fluye la información de forma sencilla, compleja?, 
*¿Existen subcontrataciones de ciertos procesos/actividades que se encuentran dentro de nuestro alcance?,
*¿Existen ciertos departamentos o puestos de trabajo para el desarrollo de la actividad?
</t>
        </r>
        <r>
          <rPr>
            <b/>
            <sz val="9"/>
            <color indexed="81"/>
            <rFont val="Tahoma"/>
            <family val="2"/>
          </rPr>
          <t>Competencia y formación</t>
        </r>
        <r>
          <rPr>
            <sz val="9"/>
            <color indexed="81"/>
            <rFont val="Tahoma"/>
            <family val="2"/>
          </rPr>
          <t xml:space="preserve">
*¿Es necesaria formación complementaria para desarrollar ciertos puestos de trabajo?, ¿Está nuestro sector en continuo cambio tecnológico que nos obliga a formarnos continuamente?
</t>
        </r>
        <r>
          <rPr>
            <b/>
            <sz val="9"/>
            <color indexed="81"/>
            <rFont val="Tahoma"/>
            <family val="2"/>
          </rPr>
          <t xml:space="preserve">Política de la organización y de la Calidad
</t>
        </r>
        <r>
          <rPr>
            <sz val="9"/>
            <color indexed="81"/>
            <rFont val="Tahoma"/>
            <family val="2"/>
          </rPr>
          <t xml:space="preserve">¿Existe una misión / visión / política establecida en la organización? (política salarial, promocional, etc)?
</t>
        </r>
        <r>
          <rPr>
            <b/>
            <sz val="9"/>
            <color indexed="81"/>
            <rFont val="Tahoma"/>
            <family val="2"/>
          </rPr>
          <t xml:space="preserve">Objetivos estratégicos de la alta dirección y de la organización
</t>
        </r>
        <r>
          <rPr>
            <sz val="9"/>
            <color indexed="81"/>
            <rFont val="Tahoma"/>
            <family val="2"/>
          </rPr>
          <t xml:space="preserve">¿Existen objetivos estratégicos establecidos? (objetivos de ventas, nuevos mercados, nuevos proyectos, etc)
</t>
        </r>
      </text>
    </comment>
    <comment ref="E7" authorId="0" shapeId="0" xr:uid="{E4C6BB69-374E-456B-BB9D-49471EB37F2F}">
      <text>
        <r>
          <rPr>
            <sz val="9"/>
            <color indexed="81"/>
            <rFont val="Tahoma"/>
            <family val="2"/>
          </rPr>
          <t>¿En qué somos mejores?
¿Cuáles son las ventajas de la empresa?
¿Cuáles son los factores que nos hacen merecedores de esa oportunidad?
¿Cuál es nuestra propuesta de valor?
¿Como está nuestro músculo financiero?
¿Qué puntos fuertes ve el mercado en nosotros?</t>
        </r>
      </text>
    </comment>
    <comment ref="I7" authorId="0" shapeId="0" xr:uid="{3BB0E342-FCB6-416F-9531-F9A9E686B4C1}">
      <text>
        <r>
          <rPr>
            <sz val="9"/>
            <color indexed="81"/>
            <rFont val="Tahoma"/>
            <family val="2"/>
          </rPr>
          <t>¿En qué podemos mejorar?
¿Qué deberíamos dejar de hacer?
¿Qué aspectos negativos ha mencionado el mercado y los clientes?
¿Por qué estamos perdiendo las ventas?
¿En qué nos falta más experiencia?
¿Qué tiene la competencia que no tengamos nosotros y nos esté afectando?</t>
        </r>
      </text>
    </comment>
    <comment ref="B13" authorId="0" shapeId="0" xr:uid="{64E55ABD-371D-4A2D-AAFF-42D570A0688F}">
      <text>
        <r>
          <rPr>
            <b/>
            <sz val="9"/>
            <color indexed="81"/>
            <rFont val="Tahoma"/>
            <family val="2"/>
          </rPr>
          <t xml:space="preserve">Situación legal y regulatoria de nuestro sector
</t>
        </r>
        <r>
          <rPr>
            <sz val="9"/>
            <color indexed="81"/>
            <rFont val="Tahoma"/>
            <family val="2"/>
          </rPr>
          <t xml:space="preserve">¿nuestro sector está mucho/poco/medianamente regulado con normativas, leyes, regulaciones?
</t>
        </r>
        <r>
          <rPr>
            <b/>
            <sz val="9"/>
            <color indexed="81"/>
            <rFont val="Tahoma"/>
            <family val="2"/>
          </rPr>
          <t xml:space="preserve">Entorno competitivo del sector al que nos dedicamos:
</t>
        </r>
        <r>
          <rPr>
            <sz val="9"/>
            <color indexed="81"/>
            <rFont val="Tahoma"/>
            <family val="2"/>
          </rPr>
          <t xml:space="preserve">¿La competencia es poco/mucho/medianamente agresiva frente a política de precios?
</t>
        </r>
        <r>
          <rPr>
            <b/>
            <sz val="9"/>
            <color indexed="81"/>
            <rFont val="Tahoma"/>
            <family val="2"/>
          </rPr>
          <t xml:space="preserve">Percepción y relación que tenemos con nuestros clientes:
</t>
        </r>
        <r>
          <rPr>
            <sz val="9"/>
            <color indexed="81"/>
            <rFont val="Tahoma"/>
            <family val="2"/>
          </rPr>
          <t xml:space="preserve">¿Tenemos establecida una buena comunicación con los clientes? (existen procedimiento y/o protocolos sobre cómo comunicarnos con los clientes: antes, durante y después de la prestación del servicio o la entrega del producto), ¿existe una alta concentración de nuestra facturación en unos pocos clientes de nuestra cartera?
</t>
        </r>
        <r>
          <rPr>
            <b/>
            <sz val="9"/>
            <color indexed="81"/>
            <rFont val="Tahoma"/>
            <family val="2"/>
          </rPr>
          <t xml:space="preserve">Proveedores y relación que tenemos con los mismos:
</t>
        </r>
        <r>
          <rPr>
            <sz val="9"/>
            <color indexed="81"/>
            <rFont val="Tahoma"/>
            <family val="2"/>
          </rPr>
          <t>¿Existe un adecuado control de la calidad del servicio de nuestros proveedores?, ¿Existen proveedores críticos por el tipo de servicio o producto que nos suministran?</t>
        </r>
      </text>
    </comment>
    <comment ref="E13" authorId="0" shapeId="0" xr:uid="{D878E845-8E48-47D8-AD17-E11D26A88E10}">
      <text>
        <r>
          <rPr>
            <sz val="9"/>
            <color indexed="81"/>
            <rFont val="Tahoma"/>
            <family val="2"/>
          </rPr>
          <t>¿Cuáles son las tendencias del mercado a favor?
¿Qué cambios tecnológicos pueden presentar una oportunidad?
¿Qué deberíamos hacer que no hemos hecho y ellos sí?
¿Qué eventos nos permitirán expandir la marca?
¿Cómo se están comportando las personas frente a este tema?
¿Existe alguna fortaleza que podamos explotar?</t>
        </r>
      </text>
    </comment>
    <comment ref="I13" authorId="0" shapeId="0" xr:uid="{9620CD82-9B09-4178-B098-316ED661355F}">
      <text>
        <r>
          <rPr>
            <sz val="9"/>
            <color indexed="81"/>
            <rFont val="Tahoma"/>
            <family val="2"/>
          </rPr>
          <t xml:space="preserve">
¿Cómo está cambiando el panorama del mercado?
¿Qué está haciendo la competencia?
¿Alguna debilidad puede ser una amenaza para la empresa?
¿Están cambiando los estándares de calidad de nuestro producto?
¿Qué obstáculos estamos enfrentando?
¿Cómo nos están afectando las medidas del gobierno?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author>
  </authors>
  <commentList>
    <comment ref="B27" authorId="0" shapeId="0" xr:uid="{E0EA99F4-FACD-46D6-9088-0158BBB7286F}">
      <text>
        <r>
          <rPr>
            <b/>
            <sz val="9"/>
            <color indexed="81"/>
            <rFont val="Tahoma"/>
            <family val="2"/>
          </rPr>
          <t>JULIO:</t>
        </r>
        <r>
          <rPr>
            <sz val="9"/>
            <color indexed="81"/>
            <rFont val="Tahoma"/>
            <family val="2"/>
          </rPr>
          <t xml:space="preserve">
El índice de situación representa el % de favorabilidad, es decir en que nivel nuestras fortalezas y oportunidades superan a nuestras debilidades y amenazas. Este índice sirve para evaluar nuestra situación actual y enfocar el cumplimiento de los planes de acción para incrementar dicho índice.</t>
        </r>
      </text>
    </comment>
  </commentList>
</comments>
</file>

<file path=xl/sharedStrings.xml><?xml version="1.0" encoding="utf-8"?>
<sst xmlns="http://schemas.openxmlformats.org/spreadsheetml/2006/main" count="317" uniqueCount="154">
  <si>
    <t>Oportunidades</t>
  </si>
  <si>
    <t>Amenazas</t>
  </si>
  <si>
    <t>Fortalezas</t>
  </si>
  <si>
    <t>Debilidades</t>
  </si>
  <si>
    <t>Valor</t>
  </si>
  <si>
    <t>Recursos financieros limitados</t>
  </si>
  <si>
    <t>N°</t>
  </si>
  <si>
    <t>Alta rotación del personal</t>
  </si>
  <si>
    <t>La eficiencia operativa es un factor desfavorable</t>
  </si>
  <si>
    <t>Nivel de inversión en investigación y desarrollo bajo</t>
  </si>
  <si>
    <t>Objetivos de capacitación al personal bajos</t>
  </si>
  <si>
    <t>TIPO</t>
  </si>
  <si>
    <t>Evaluación</t>
  </si>
  <si>
    <t>Factores internos (EFI)</t>
  </si>
  <si>
    <t>Factores externos (EFE)</t>
  </si>
  <si>
    <t>Descripción</t>
  </si>
  <si>
    <t>Importancia</t>
  </si>
  <si>
    <t>Intensidad</t>
  </si>
  <si>
    <t>Tendencia</t>
  </si>
  <si>
    <t>Puntuación</t>
  </si>
  <si>
    <t>Muy importante</t>
  </si>
  <si>
    <t>Sin importancia</t>
  </si>
  <si>
    <t>Importante</t>
  </si>
  <si>
    <t>debil</t>
  </si>
  <si>
    <t>fuerte</t>
  </si>
  <si>
    <t>muy fuerte</t>
  </si>
  <si>
    <t>mantiene</t>
  </si>
  <si>
    <t>mejora</t>
  </si>
  <si>
    <t>empeora</t>
  </si>
  <si>
    <t>Urgencia</t>
  </si>
  <si>
    <t>Nada urgente</t>
  </si>
  <si>
    <t>urgente</t>
  </si>
  <si>
    <t>muy urgente</t>
  </si>
  <si>
    <t>ANÁLISIS FODA</t>
  </si>
  <si>
    <t>MATRIZ FODA</t>
  </si>
  <si>
    <t>ANÁLISIS INTERNO</t>
  </si>
  <si>
    <t>FORTALEZAS</t>
  </si>
  <si>
    <t>DEBILIDADES</t>
  </si>
  <si>
    <t>ANÁLISIS EXTERNO</t>
  </si>
  <si>
    <t>OPORTUNIDADES</t>
  </si>
  <si>
    <t>AMENAZAS</t>
  </si>
  <si>
    <t>Firma:</t>
  </si>
  <si>
    <t>F1</t>
  </si>
  <si>
    <t>F2</t>
  </si>
  <si>
    <t>F3</t>
  </si>
  <si>
    <t>F4</t>
  </si>
  <si>
    <t>F5</t>
  </si>
  <si>
    <t>F</t>
  </si>
  <si>
    <t>D</t>
  </si>
  <si>
    <t>O</t>
  </si>
  <si>
    <t>A</t>
  </si>
  <si>
    <t>D1</t>
  </si>
  <si>
    <t>D2</t>
  </si>
  <si>
    <t>D3</t>
  </si>
  <si>
    <t>D4</t>
  </si>
  <si>
    <t>D5</t>
  </si>
  <si>
    <t>O1</t>
  </si>
  <si>
    <t>O2</t>
  </si>
  <si>
    <t>O3</t>
  </si>
  <si>
    <t>O4</t>
  </si>
  <si>
    <t>O5</t>
  </si>
  <si>
    <t>A1</t>
  </si>
  <si>
    <t>A2</t>
  </si>
  <si>
    <t>A3</t>
  </si>
  <si>
    <t>A4</t>
  </si>
  <si>
    <t>A5</t>
  </si>
  <si>
    <t>En proceso</t>
  </si>
  <si>
    <t>Pendiente</t>
  </si>
  <si>
    <t>Culminado</t>
  </si>
  <si>
    <t>Impacto</t>
  </si>
  <si>
    <t>Poco importante</t>
  </si>
  <si>
    <t>Mala</t>
  </si>
  <si>
    <t>Deficiente</t>
  </si>
  <si>
    <t>Se mantiene</t>
  </si>
  <si>
    <t>Mucha mejora</t>
  </si>
  <si>
    <t>Total importante</t>
  </si>
  <si>
    <t>Promedio</t>
  </si>
  <si>
    <t>Muy debil</t>
  </si>
  <si>
    <t>MUY DESFAVORABLE</t>
  </si>
  <si>
    <t>DESFAVORABLE</t>
  </si>
  <si>
    <t>EQUILIBRIO</t>
  </si>
  <si>
    <t>FAVORABLE</t>
  </si>
  <si>
    <t>MUY FAVORABLE</t>
  </si>
  <si>
    <t>RESUMEN</t>
  </si>
  <si>
    <t>TOTAL</t>
  </si>
  <si>
    <t>Urgente prom.</t>
  </si>
  <si>
    <t>algo urgente</t>
  </si>
  <si>
    <t>no urgente</t>
  </si>
  <si>
    <t>Urgente</t>
  </si>
  <si>
    <t>Visión general de los factores internos y externos</t>
  </si>
  <si>
    <t>%</t>
  </si>
  <si>
    <t>PUNTUACIÓN</t>
  </si>
  <si>
    <t>ESTADO</t>
  </si>
  <si>
    <t>SAMWEI SAC</t>
  </si>
  <si>
    <t>Índice de situación</t>
  </si>
  <si>
    <t>SITUACIÓN</t>
  </si>
  <si>
    <t>MÍNIMO</t>
  </si>
  <si>
    <t>MÁXIMO</t>
  </si>
  <si>
    <t>IS=</t>
  </si>
  <si>
    <t xml:space="preserve"> ((Oportunidades + fuerzas)-(+debilidades +amenazas))/((+fuerzas + oportunidades)+(debildiades+amenazas))x2</t>
  </si>
  <si>
    <t>Tus puntos fuertes son mayores o iguales a tus debilidades, mantén ese buen resultado</t>
  </si>
  <si>
    <t>Tus debilidades son menores o iguales a tus fortalezas, es buena señal, pero no te conformes</t>
  </si>
  <si>
    <t>Tienes más oportunidades que amenazas y eso indica un fururo prometedor, todo lo que necesitas hacer es alinear que fuerzas optimizaran las posibilidades de que realmente ocurran</t>
  </si>
  <si>
    <t>Sus amenazas son menores que sus oportunidades, pero aún así vale la pena analizar sus amenazas más relevantes y crear planes de acción para ellas</t>
  </si>
  <si>
    <t>Eficiencia operativa desfavorable</t>
  </si>
  <si>
    <t>PORCENTAJE</t>
  </si>
  <si>
    <t>PUNTAJE</t>
  </si>
  <si>
    <t>VISION</t>
  </si>
  <si>
    <t>MISIÓN</t>
  </si>
  <si>
    <t>VALORES CORPORATIVOS</t>
  </si>
  <si>
    <t>1. Excelencia
2. Enfoque
3. Innovación
4. Liderazgo
5. Integridad
6. Pasión</t>
  </si>
  <si>
    <t xml:space="preserve">Código: </t>
  </si>
  <si>
    <t>REG-FOD-001</t>
  </si>
  <si>
    <t xml:space="preserve">Página: </t>
  </si>
  <si>
    <r>
      <t>Versión:</t>
    </r>
    <r>
      <rPr>
        <i/>
        <sz val="11"/>
        <color theme="0" tint="-0.499984740745262"/>
        <rFont val="Calibri"/>
        <family val="2"/>
        <scheme val="minor"/>
      </rPr>
      <t xml:space="preserve"> </t>
    </r>
  </si>
  <si>
    <r>
      <t>Versión:</t>
    </r>
    <r>
      <rPr>
        <i/>
        <sz val="12"/>
        <color theme="0" tint="-0.499984740745262"/>
        <rFont val="Calibri"/>
        <family val="2"/>
        <scheme val="minor"/>
      </rPr>
      <t xml:space="preserve"> </t>
    </r>
  </si>
  <si>
    <t xml:space="preserve">Fecha </t>
  </si>
  <si>
    <t xml:space="preserve">Elaborado por:
</t>
  </si>
  <si>
    <t xml:space="preserve">Revisado por: 
</t>
  </si>
  <si>
    <t xml:space="preserve">Aprobado por: 
</t>
  </si>
  <si>
    <t xml:space="preserve">Cargo:
</t>
  </si>
  <si>
    <t>CONTENIDO - PLANTILLA FODA</t>
  </si>
  <si>
    <t>DESCRIPCIÓN</t>
  </si>
  <si>
    <t>VISIÓN, MISIÓN, VALORES CORPORATIVOS</t>
  </si>
  <si>
    <t>DASHBOARD</t>
  </si>
  <si>
    <t>EVALUACIÓN DE FACTORES INTERNOS Y EXTERNOS</t>
  </si>
  <si>
    <t>MATRIZ CRUZADA DE FACTORES (FODA CRUZADO)</t>
  </si>
  <si>
    <t>PLANES DE ACCIÓN</t>
  </si>
  <si>
    <t>Matriz de Evaluación de Factores externos</t>
  </si>
  <si>
    <t>Matriz de Evaluación de Factores internos</t>
  </si>
  <si>
    <t>q</t>
  </si>
  <si>
    <t>"Esta página será ideal para buscar un trabajo sencillo o un pasatiempo revulnerado, queremos impulsar la web y asi alcanzar un público mas enfocado a los videojuegos, la cuál es nuestra pasión real".</t>
  </si>
  <si>
    <t>"Tenemos una misión, es ayudar a los freelancer's con trabajos sencillos y específicos dispuestos por los clientes, así podrán tomarlo como trabajo o pasatiempo, y ayudaremos a los clientes a solucionar sus problemas específicos".</t>
  </si>
  <si>
    <t>Comunicación</t>
  </si>
  <si>
    <t>Coperación en el desarrollo de actividades</t>
  </si>
  <si>
    <t>Ideas concretas</t>
  </si>
  <si>
    <t xml:space="preserve">Gran mercado de freelancers </t>
  </si>
  <si>
    <t>Cantidad de desarrolladores escasa</t>
  </si>
  <si>
    <t>Baja inversión de aplicativos</t>
  </si>
  <si>
    <t>Saturación de mercado</t>
  </si>
  <si>
    <t>Tiempo de enfoque del proyecto</t>
  </si>
  <si>
    <t>Reconocimiento en el mercado</t>
  </si>
  <si>
    <t xml:space="preserve">Tendencias tecnologicas </t>
  </si>
  <si>
    <t>Alianzas con otras marcas/empresas</t>
  </si>
  <si>
    <t>Brecha de seguridad y privacidad</t>
  </si>
  <si>
    <t>Mejores herramientas en la competencia</t>
  </si>
  <si>
    <t>Menos popularidad en el mercado</t>
  </si>
  <si>
    <t>Regulaciones gubernamentales</t>
  </si>
  <si>
    <t xml:space="preserve">Sistemas de información más eficientes </t>
  </si>
  <si>
    <t>What's New Games</t>
  </si>
  <si>
    <t>Jean Carlo Guzman y Daniel Santiago Becerra</t>
  </si>
  <si>
    <t xml:space="preserve">Elavoración del proyecto
</t>
  </si>
  <si>
    <t>Diseño atrativo y eficiente</t>
  </si>
  <si>
    <t>Incremento en nivel de visitas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</si>
</sst>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4"/>
      <name val="Arial"/>
      <family val="2"/>
    </font>
    <font>
      <sz val="8"/>
      <name val="Calibri"/>
      <family val="2"/>
    </font>
    <font>
      <sz val="11"/>
      <color theme="0"/>
      <name val="Calibri"/>
      <family val="2"/>
      <scheme val="minor"/>
    </font>
    <font>
      <u/>
      <sz val="12"/>
      <color theme="10"/>
      <name val="Verdana"/>
      <family val="2"/>
    </font>
    <font>
      <b/>
      <sz val="11"/>
      <color theme="1"/>
      <name val="Calibri"/>
      <family val="2"/>
      <scheme val="minor"/>
    </font>
    <font>
      <sz val="13"/>
      <color theme="1"/>
      <name val="Calibri"/>
      <family val="2"/>
      <scheme val="minor"/>
    </font>
    <font>
      <b/>
      <sz val="20"/>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4"/>
      <color theme="0"/>
      <name val="Calibri"/>
      <family val="2"/>
      <scheme val="minor"/>
    </font>
    <font>
      <sz val="11"/>
      <color theme="1"/>
      <name val="Calibri"/>
      <family val="2"/>
      <scheme val="minor"/>
    </font>
    <font>
      <sz val="9"/>
      <color indexed="81"/>
      <name val="Tahoma"/>
      <family val="2"/>
    </font>
    <font>
      <i/>
      <sz val="16"/>
      <color theme="1"/>
      <name val="Calibri"/>
      <family val="2"/>
      <scheme val="minor"/>
    </font>
    <font>
      <b/>
      <i/>
      <sz val="11"/>
      <color theme="0" tint="-0.499984740745262"/>
      <name val="Calibri"/>
      <family val="2"/>
      <scheme val="minor"/>
    </font>
    <font>
      <i/>
      <sz val="11"/>
      <color theme="0" tint="-0.499984740745262"/>
      <name val="Calibri"/>
      <family val="2"/>
      <scheme val="minor"/>
    </font>
    <font>
      <b/>
      <i/>
      <sz val="12"/>
      <color theme="0" tint="-0.499984740745262"/>
      <name val="Calibri"/>
      <family val="2"/>
      <scheme val="minor"/>
    </font>
    <font>
      <i/>
      <sz val="12"/>
      <color theme="0" tint="-0.499984740745262"/>
      <name val="Calibri"/>
      <family val="2"/>
      <scheme val="minor"/>
    </font>
    <font>
      <b/>
      <i/>
      <sz val="14"/>
      <color theme="0" tint="-0.499984740745262"/>
      <name val="Calibri"/>
      <family val="2"/>
      <scheme val="minor"/>
    </font>
    <font>
      <b/>
      <sz val="11"/>
      <color theme="0"/>
      <name val="Calibri"/>
      <family val="2"/>
      <scheme val="minor"/>
    </font>
    <font>
      <b/>
      <sz val="24"/>
      <color theme="0"/>
      <name val="Calibri"/>
      <family val="2"/>
      <scheme val="minor"/>
    </font>
    <font>
      <b/>
      <sz val="14"/>
      <color theme="0"/>
      <name val="Calibri"/>
      <family val="2"/>
      <scheme val="minor"/>
    </font>
    <font>
      <b/>
      <sz val="9"/>
      <color indexed="81"/>
      <name val="Tahoma"/>
      <family val="2"/>
    </font>
  </fonts>
  <fills count="30">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theme="5" tint="-0.249977111117893"/>
        <bgColor indexed="64"/>
      </patternFill>
    </fill>
    <fill>
      <patternFill patternType="solid">
        <fgColor rgb="FF00B05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rgb="FFFFFF00"/>
        <bgColor indexed="64"/>
      </patternFill>
    </fill>
    <fill>
      <patternFill patternType="solid">
        <fgColor rgb="FFC00000"/>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theme="6" tint="0.79998168889431442"/>
        <bgColor indexed="64"/>
      </patternFill>
    </fill>
    <fill>
      <patternFill patternType="solid">
        <fgColor rgb="FF7030A0"/>
        <bgColor indexed="64"/>
      </patternFill>
    </fill>
    <fill>
      <patternFill patternType="solid">
        <fgColor theme="7" tint="-0.249977111117893"/>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alignment vertical="top" wrapText="1"/>
    </xf>
    <xf numFmtId="9" fontId="12" fillId="0" borderId="0" applyFont="0" applyFill="0" applyBorder="0" applyAlignment="0" applyProtection="0"/>
  </cellStyleXfs>
  <cellXfs count="199">
    <xf numFmtId="0" fontId="0" fillId="0" borderId="0" xfId="0"/>
    <xf numFmtId="0" fontId="0" fillId="0" borderId="0" xfId="0" applyAlignment="1">
      <alignment horizontal="center"/>
    </xf>
    <xf numFmtId="0" fontId="1" fillId="0" borderId="0" xfId="0" applyFont="1" applyAlignment="1">
      <alignment horizontal="left"/>
    </xf>
    <xf numFmtId="0" fontId="0" fillId="0" borderId="1" xfId="0" applyBorder="1" applyAlignment="1">
      <alignment horizontal="center"/>
    </xf>
    <xf numFmtId="0" fontId="0" fillId="0" borderId="1" xfId="0" applyBorder="1"/>
    <xf numFmtId="0" fontId="6" fillId="2" borderId="1" xfId="0" applyFont="1" applyFill="1" applyBorder="1" applyAlignment="1">
      <alignment vertical="center"/>
    </xf>
    <xf numFmtId="0" fontId="3" fillId="3" borderId="1" xfId="0" applyFont="1" applyFill="1" applyBorder="1" applyAlignment="1">
      <alignment horizontal="center" vertical="center"/>
    </xf>
    <xf numFmtId="0" fontId="0" fillId="0" borderId="1" xfId="0" applyFill="1" applyBorder="1"/>
    <xf numFmtId="0" fontId="0" fillId="0" borderId="1"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4" fillId="0" borderId="0" xfId="1" applyAlignment="1"/>
    <xf numFmtId="0" fontId="5" fillId="11" borderId="1" xfId="0" applyFont="1" applyFill="1" applyBorder="1" applyAlignment="1">
      <alignment horizontal="center" vertical="center"/>
    </xf>
    <xf numFmtId="0" fontId="4" fillId="0" borderId="0" xfId="1" applyAlignment="1">
      <alignment horizontal="center"/>
    </xf>
    <xf numFmtId="9" fontId="11" fillId="12" borderId="0" xfId="0" applyNumberFormat="1" applyFont="1" applyFill="1" applyAlignment="1">
      <alignment horizontal="center" vertical="center"/>
    </xf>
    <xf numFmtId="0" fontId="8" fillId="0" borderId="0" xfId="0" applyFont="1"/>
    <xf numFmtId="0" fontId="10" fillId="0" borderId="0" xfId="0" applyFont="1"/>
    <xf numFmtId="0" fontId="10" fillId="7" borderId="0" xfId="0" applyFont="1" applyFill="1" applyBorder="1" applyAlignment="1">
      <alignment vertical="center"/>
    </xf>
    <xf numFmtId="0" fontId="10" fillId="14" borderId="0" xfId="0" applyFont="1" applyFill="1" applyBorder="1" applyAlignment="1">
      <alignment vertical="center"/>
    </xf>
    <xf numFmtId="0" fontId="10" fillId="15" borderId="0" xfId="0" applyFont="1" applyFill="1" applyBorder="1" applyAlignment="1">
      <alignment vertical="center"/>
    </xf>
    <xf numFmtId="0" fontId="10" fillId="16" borderId="0" xfId="0" applyFont="1" applyFill="1" applyBorder="1" applyAlignment="1">
      <alignment vertical="center"/>
    </xf>
    <xf numFmtId="0" fontId="8" fillId="19" borderId="0" xfId="0" applyFont="1" applyFill="1"/>
    <xf numFmtId="0" fontId="0" fillId="19" borderId="0" xfId="0" applyFill="1"/>
    <xf numFmtId="0" fontId="0" fillId="0" borderId="6" xfId="0" applyBorder="1" applyAlignment="1"/>
    <xf numFmtId="0" fontId="0" fillId="0" borderId="8" xfId="0" applyBorder="1" applyAlignment="1"/>
    <xf numFmtId="0" fontId="0" fillId="0" borderId="10" xfId="0" applyBorder="1" applyAlignment="1"/>
    <xf numFmtId="0" fontId="10" fillId="7" borderId="1" xfId="0" applyFont="1" applyFill="1" applyBorder="1" applyAlignment="1">
      <alignment horizontal="center" vertical="center"/>
    </xf>
    <xf numFmtId="0" fontId="5" fillId="11" borderId="1" xfId="0" applyFont="1" applyFill="1" applyBorder="1" applyAlignment="1">
      <alignment horizontal="center" vertical="center" wrapText="1"/>
    </xf>
    <xf numFmtId="0" fontId="0" fillId="0" borderId="0" xfId="0" applyAlignment="1">
      <alignment horizontal="center"/>
    </xf>
    <xf numFmtId="0" fontId="0" fillId="0" borderId="0" xfId="0" applyBorder="1" applyAlignment="1"/>
    <xf numFmtId="0" fontId="9" fillId="0" borderId="0" xfId="0" applyFont="1" applyBorder="1" applyAlignment="1">
      <alignment horizontal="center" vertical="center"/>
    </xf>
    <xf numFmtId="0" fontId="5" fillId="0" borderId="0" xfId="0" applyFont="1" applyBorder="1" applyAlignment="1">
      <alignment vertical="center"/>
    </xf>
    <xf numFmtId="0" fontId="0" fillId="11" borderId="8" xfId="0" applyFill="1" applyBorder="1" applyAlignment="1">
      <alignment horizontal="center" vertical="center" wrapText="1"/>
    </xf>
    <xf numFmtId="0" fontId="10" fillId="7" borderId="1" xfId="0" applyFont="1" applyFill="1" applyBorder="1" applyAlignment="1">
      <alignment vertical="center"/>
    </xf>
    <xf numFmtId="0" fontId="10" fillId="0" borderId="1" xfId="0" applyFont="1" applyBorder="1" applyAlignment="1">
      <alignment horizontal="center"/>
    </xf>
    <xf numFmtId="0" fontId="10" fillId="14" borderId="1" xfId="0" applyFont="1" applyFill="1" applyBorder="1" applyAlignment="1">
      <alignment vertical="center"/>
    </xf>
    <xf numFmtId="0" fontId="10" fillId="15" borderId="1" xfId="0" applyFont="1" applyFill="1" applyBorder="1" applyAlignment="1">
      <alignment vertical="center"/>
    </xf>
    <xf numFmtId="0" fontId="10" fillId="16" borderId="1" xfId="0" applyFont="1" applyFill="1" applyBorder="1" applyAlignment="1">
      <alignment vertical="center"/>
    </xf>
    <xf numFmtId="0" fontId="0" fillId="2" borderId="0" xfId="0" applyFill="1"/>
    <xf numFmtId="0" fontId="5" fillId="0" borderId="1" xfId="0" applyFont="1" applyBorder="1" applyAlignment="1">
      <alignment horizontal="center"/>
    </xf>
    <xf numFmtId="9" fontId="0" fillId="0" borderId="1" xfId="2" applyNumberFormat="1" applyFont="1" applyBorder="1" applyAlignment="1">
      <alignment horizontal="center"/>
    </xf>
    <xf numFmtId="0" fontId="0" fillId="9" borderId="1" xfId="0" applyFill="1" applyBorder="1" applyAlignment="1">
      <alignment vertical="center"/>
    </xf>
    <xf numFmtId="0" fontId="0" fillId="15" borderId="1" xfId="0" applyFill="1" applyBorder="1" applyAlignment="1">
      <alignment vertical="center"/>
    </xf>
    <xf numFmtId="0" fontId="0" fillId="16" borderId="1" xfId="0" applyFill="1" applyBorder="1" applyAlignment="1">
      <alignment vertical="center"/>
    </xf>
    <xf numFmtId="0" fontId="5" fillId="0" borderId="1" xfId="0" applyFont="1" applyBorder="1" applyAlignment="1">
      <alignment horizontal="center" vertical="center"/>
    </xf>
    <xf numFmtId="0" fontId="5" fillId="4" borderId="1" xfId="0" applyFont="1" applyFill="1" applyBorder="1" applyAlignment="1">
      <alignment horizontal="center"/>
    </xf>
    <xf numFmtId="0" fontId="5" fillId="21" borderId="1" xfId="0" applyFont="1" applyFill="1" applyBorder="1" applyAlignment="1">
      <alignment horizontal="center"/>
    </xf>
    <xf numFmtId="0" fontId="5" fillId="22" borderId="1" xfId="0" applyFont="1" applyFill="1" applyBorder="1" applyAlignment="1">
      <alignment horizontal="center"/>
    </xf>
    <xf numFmtId="0" fontId="5" fillId="23" borderId="1" xfId="0" applyFont="1" applyFill="1" applyBorder="1" applyAlignment="1">
      <alignment horizontal="center"/>
    </xf>
    <xf numFmtId="0" fontId="5" fillId="24" borderId="1" xfId="0" applyFont="1" applyFill="1" applyBorder="1" applyAlignment="1">
      <alignment horizontal="center"/>
    </xf>
    <xf numFmtId="9" fontId="5" fillId="0" borderId="1" xfId="0" applyNumberFormat="1" applyFont="1" applyBorder="1" applyAlignment="1">
      <alignment horizontal="center" vertical="center"/>
    </xf>
    <xf numFmtId="0" fontId="5" fillId="21" borderId="14" xfId="0" applyFont="1" applyFill="1" applyBorder="1"/>
    <xf numFmtId="0" fontId="5" fillId="21" borderId="15" xfId="0" applyFont="1" applyFill="1" applyBorder="1"/>
    <xf numFmtId="0" fontId="5" fillId="19" borderId="13" xfId="0" applyFont="1" applyFill="1" applyBorder="1" applyAlignment="1">
      <alignment horizontal="center"/>
    </xf>
    <xf numFmtId="9" fontId="10" fillId="13" borderId="1" xfId="0" applyNumberFormat="1" applyFont="1" applyFill="1" applyBorder="1" applyAlignment="1">
      <alignment horizontal="center" vertical="center"/>
    </xf>
    <xf numFmtId="9" fontId="10" fillId="17" borderId="1" xfId="0" applyNumberFormat="1" applyFont="1" applyFill="1" applyBorder="1" applyAlignment="1">
      <alignment horizontal="center" vertical="center"/>
    </xf>
    <xf numFmtId="9" fontId="10" fillId="18" borderId="1" xfId="0" applyNumberFormat="1" applyFont="1" applyFill="1" applyBorder="1" applyAlignment="1">
      <alignment horizontal="center" vertical="center"/>
    </xf>
    <xf numFmtId="9" fontId="10" fillId="19" borderId="1" xfId="0" applyNumberFormat="1" applyFont="1" applyFill="1" applyBorder="1" applyAlignment="1">
      <alignment horizontal="center" vertical="center"/>
    </xf>
    <xf numFmtId="0" fontId="5" fillId="0" borderId="1" xfId="0" applyFont="1" applyBorder="1" applyAlignment="1">
      <alignment horizontal="left"/>
    </xf>
    <xf numFmtId="0" fontId="0" fillId="9" borderId="1" xfId="0" applyFill="1" applyBorder="1" applyAlignment="1">
      <alignment horizontal="center" vertical="center"/>
    </xf>
    <xf numFmtId="0" fontId="0" fillId="15" borderId="1" xfId="0" applyFill="1" applyBorder="1" applyAlignment="1">
      <alignment horizontal="center" vertical="center"/>
    </xf>
    <xf numFmtId="0" fontId="0" fillId="16" borderId="1" xfId="0" applyFill="1" applyBorder="1" applyAlignment="1">
      <alignment horizontal="center" vertical="center"/>
    </xf>
    <xf numFmtId="0" fontId="5" fillId="11" borderId="1" xfId="0" applyFont="1" applyFill="1" applyBorder="1" applyAlignment="1">
      <alignment horizontal="center" vertical="center" wrapText="1"/>
    </xf>
    <xf numFmtId="0" fontId="0" fillId="11" borderId="1" xfId="0" applyFill="1" applyBorder="1"/>
    <xf numFmtId="0" fontId="0" fillId="11" borderId="1" xfId="0" applyFill="1" applyBorder="1" applyAlignment="1">
      <alignment horizontal="center" vertical="center" wrapText="1"/>
    </xf>
    <xf numFmtId="0" fontId="0" fillId="11" borderId="1" xfId="0" applyFill="1" applyBorder="1" applyAlignment="1">
      <alignment horizontal="left" vertical="center" wrapText="1"/>
    </xf>
    <xf numFmtId="0" fontId="0" fillId="11" borderId="1" xfId="0" applyFill="1" applyBorder="1" applyAlignment="1">
      <alignment horizontal="center"/>
    </xf>
    <xf numFmtId="0" fontId="0" fillId="11" borderId="1" xfId="0" applyFill="1" applyBorder="1" applyAlignment="1">
      <alignment horizontal="left"/>
    </xf>
    <xf numFmtId="0" fontId="0" fillId="13" borderId="1" xfId="0" applyFill="1" applyBorder="1" applyAlignment="1">
      <alignment horizontal="center" vertical="center" wrapText="1"/>
    </xf>
    <xf numFmtId="0" fontId="17" fillId="0" borderId="1" xfId="0" applyFont="1" applyBorder="1" applyAlignment="1">
      <alignment vertical="center"/>
    </xf>
    <xf numFmtId="0" fontId="17" fillId="11" borderId="1" xfId="0" applyFont="1" applyFill="1" applyBorder="1" applyAlignment="1">
      <alignment vertical="center"/>
    </xf>
    <xf numFmtId="0" fontId="15" fillId="11" borderId="1" xfId="0" applyFont="1" applyFill="1" applyBorder="1" applyAlignment="1">
      <alignment horizontal="center" vertical="center"/>
    </xf>
    <xf numFmtId="14" fontId="15" fillId="11" borderId="1" xfId="0" applyNumberFormat="1" applyFont="1" applyFill="1" applyBorder="1" applyAlignment="1">
      <alignment horizontal="center" vertical="center"/>
    </xf>
    <xf numFmtId="0" fontId="0" fillId="26" borderId="8" xfId="0" applyFill="1" applyBorder="1"/>
    <xf numFmtId="0" fontId="0" fillId="26" borderId="0" xfId="0" applyFill="1" applyAlignment="1">
      <alignment horizontal="center"/>
    </xf>
    <xf numFmtId="0" fontId="0" fillId="26" borderId="0" xfId="0" applyFill="1"/>
    <xf numFmtId="0" fontId="0" fillId="26" borderId="9" xfId="0" applyFill="1" applyBorder="1"/>
    <xf numFmtId="0" fontId="5" fillId="26" borderId="9" xfId="0" applyFont="1" applyFill="1" applyBorder="1" applyAlignment="1">
      <alignment horizontal="center" vertical="center"/>
    </xf>
    <xf numFmtId="0" fontId="5" fillId="26" borderId="0" xfId="0" applyFont="1" applyFill="1" applyAlignment="1">
      <alignment horizontal="center" vertical="center"/>
    </xf>
    <xf numFmtId="0" fontId="5" fillId="26" borderId="0" xfId="0" applyFont="1" applyFill="1" applyAlignment="1">
      <alignment vertical="center"/>
    </xf>
    <xf numFmtId="0" fontId="5" fillId="26" borderId="8" xfId="0" applyFont="1" applyFill="1" applyBorder="1" applyAlignment="1">
      <alignment vertical="center"/>
    </xf>
    <xf numFmtId="0" fontId="20" fillId="22" borderId="1" xfId="0" applyFont="1" applyFill="1" applyBorder="1" applyAlignment="1">
      <alignment horizontal="center" vertical="center"/>
    </xf>
    <xf numFmtId="0" fontId="8" fillId="26" borderId="0" xfId="0" applyFont="1" applyFill="1" applyAlignment="1">
      <alignment horizontal="center" vertical="center"/>
    </xf>
    <xf numFmtId="0" fontId="0" fillId="26" borderId="10" xfId="0" applyFill="1" applyBorder="1"/>
    <xf numFmtId="0" fontId="5" fillId="26" borderId="11" xfId="0" applyFont="1" applyFill="1" applyBorder="1" applyAlignment="1">
      <alignment horizontal="center"/>
    </xf>
    <xf numFmtId="0" fontId="5" fillId="26" borderId="11" xfId="0" applyFont="1" applyFill="1" applyBorder="1"/>
    <xf numFmtId="0" fontId="0" fillId="26" borderId="12" xfId="0" applyFill="1" applyBorder="1"/>
    <xf numFmtId="0" fontId="3" fillId="0" borderId="0" xfId="0" applyFont="1"/>
    <xf numFmtId="0" fontId="22" fillId="6" borderId="3" xfId="0" applyFont="1" applyFill="1" applyBorder="1" applyAlignment="1">
      <alignment horizontal="center" vertical="center"/>
    </xf>
    <xf numFmtId="0" fontId="22" fillId="6" borderId="4" xfId="0" applyFont="1" applyFill="1" applyBorder="1" applyAlignment="1">
      <alignment horizontal="center" vertical="center"/>
    </xf>
    <xf numFmtId="0" fontId="22" fillId="6" borderId="5" xfId="0" applyFont="1" applyFill="1" applyBorder="1" applyAlignment="1">
      <alignment horizontal="center" vertical="center"/>
    </xf>
    <xf numFmtId="0" fontId="22" fillId="29" borderId="3" xfId="0" applyFont="1" applyFill="1" applyBorder="1" applyAlignment="1">
      <alignment horizontal="center" vertical="center"/>
    </xf>
    <xf numFmtId="0" fontId="22" fillId="29" borderId="4" xfId="0" applyFont="1" applyFill="1" applyBorder="1" applyAlignment="1">
      <alignment horizontal="center" vertical="center"/>
    </xf>
    <xf numFmtId="0" fontId="22" fillId="29" borderId="5" xfId="0" applyFont="1" applyFill="1" applyBorder="1" applyAlignment="1">
      <alignment horizontal="center" vertical="center"/>
    </xf>
    <xf numFmtId="0" fontId="22" fillId="20" borderId="3" xfId="0" applyFont="1" applyFill="1" applyBorder="1" applyAlignment="1">
      <alignment horizontal="center" vertical="center"/>
    </xf>
    <xf numFmtId="0" fontId="22" fillId="20" borderId="4" xfId="0" applyFont="1" applyFill="1" applyBorder="1" applyAlignment="1">
      <alignment horizontal="center" vertical="center"/>
    </xf>
    <xf numFmtId="0" fontId="22" fillId="20" borderId="5" xfId="0" applyFont="1" applyFill="1" applyBorder="1" applyAlignment="1">
      <alignment horizontal="center" vertical="center"/>
    </xf>
    <xf numFmtId="0" fontId="21" fillId="25" borderId="6" xfId="0" applyFont="1" applyFill="1" applyBorder="1" applyAlignment="1">
      <alignment horizontal="center" vertical="center"/>
    </xf>
    <xf numFmtId="0" fontId="21" fillId="25" borderId="2" xfId="0" applyFont="1" applyFill="1" applyBorder="1" applyAlignment="1">
      <alignment horizontal="center" vertical="center"/>
    </xf>
    <xf numFmtId="0" fontId="21" fillId="25" borderId="7" xfId="0" applyFont="1" applyFill="1" applyBorder="1" applyAlignment="1">
      <alignment horizontal="center" vertical="center"/>
    </xf>
    <xf numFmtId="0" fontId="22" fillId="3" borderId="0" xfId="0" applyFont="1" applyFill="1" applyAlignment="1">
      <alignment horizontal="center"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5"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22" fillId="27" borderId="3" xfId="0" applyFont="1" applyFill="1" applyBorder="1" applyAlignment="1">
      <alignment horizontal="center" vertical="center"/>
    </xf>
    <xf numFmtId="0" fontId="22" fillId="27" borderId="4" xfId="0" applyFont="1" applyFill="1" applyBorder="1" applyAlignment="1">
      <alignment horizontal="center" vertical="center"/>
    </xf>
    <xf numFmtId="0" fontId="22" fillId="27" borderId="5" xfId="0" applyFont="1" applyFill="1" applyBorder="1" applyAlignment="1">
      <alignment horizontal="center" vertical="center"/>
    </xf>
    <xf numFmtId="0" fontId="22" fillId="28" borderId="3" xfId="0" applyFont="1" applyFill="1" applyBorder="1" applyAlignment="1">
      <alignment horizontal="center" vertical="center"/>
    </xf>
    <xf numFmtId="0" fontId="22" fillId="28" borderId="4" xfId="0" applyFont="1" applyFill="1" applyBorder="1" applyAlignment="1">
      <alignment horizontal="center" vertical="center"/>
    </xf>
    <xf numFmtId="0" fontId="22" fillId="28" borderId="5" xfId="0" applyFont="1" applyFill="1" applyBorder="1" applyAlignment="1">
      <alignment horizontal="center" vertical="center"/>
    </xf>
    <xf numFmtId="0" fontId="14" fillId="13" borderId="6" xfId="0" applyFont="1" applyFill="1" applyBorder="1" applyAlignment="1">
      <alignment horizontal="left" vertical="top" wrapText="1"/>
    </xf>
    <xf numFmtId="0" fontId="14" fillId="13" borderId="2" xfId="0" applyFont="1" applyFill="1" applyBorder="1" applyAlignment="1">
      <alignment horizontal="left" vertical="top" wrapText="1"/>
    </xf>
    <xf numFmtId="0" fontId="14" fillId="13" borderId="7" xfId="0" applyFont="1" applyFill="1" applyBorder="1" applyAlignment="1">
      <alignment horizontal="left" vertical="top" wrapText="1"/>
    </xf>
    <xf numFmtId="0" fontId="14" fillId="13" borderId="8" xfId="0" applyFont="1" applyFill="1" applyBorder="1" applyAlignment="1">
      <alignment horizontal="left" vertical="top" wrapText="1"/>
    </xf>
    <xf numFmtId="0" fontId="14" fillId="13" borderId="0" xfId="0" applyFont="1" applyFill="1" applyAlignment="1">
      <alignment horizontal="left" vertical="top" wrapText="1"/>
    </xf>
    <xf numFmtId="0" fontId="14" fillId="13" borderId="9" xfId="0" applyFont="1" applyFill="1" applyBorder="1" applyAlignment="1">
      <alignment horizontal="left" vertical="top" wrapText="1"/>
    </xf>
    <xf numFmtId="0" fontId="14" fillId="13" borderId="10" xfId="0" applyFont="1" applyFill="1" applyBorder="1" applyAlignment="1">
      <alignment horizontal="left" vertical="top" wrapText="1"/>
    </xf>
    <xf numFmtId="0" fontId="14" fillId="13" borderId="11" xfId="0" applyFont="1" applyFill="1" applyBorder="1" applyAlignment="1">
      <alignment horizontal="left" vertical="top" wrapText="1"/>
    </xf>
    <xf numFmtId="0" fontId="14" fillId="13" borderId="12" xfId="0" applyFont="1" applyFill="1" applyBorder="1" applyAlignment="1">
      <alignment horizontal="left" vertical="top" wrapText="1"/>
    </xf>
    <xf numFmtId="0" fontId="8" fillId="0" borderId="0" xfId="0" applyFont="1" applyAlignment="1">
      <alignment horizontal="left" vertical="center"/>
    </xf>
    <xf numFmtId="0" fontId="14" fillId="13" borderId="6" xfId="0"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7" xfId="0" applyFont="1" applyFill="1" applyBorder="1" applyAlignment="1">
      <alignment horizontal="center" vertical="center" wrapText="1"/>
    </xf>
    <xf numFmtId="0" fontId="14" fillId="13" borderId="8" xfId="0" applyFont="1" applyFill="1" applyBorder="1" applyAlignment="1">
      <alignment horizontal="center" vertical="center" wrapText="1"/>
    </xf>
    <xf numFmtId="0" fontId="14" fillId="13" borderId="0" xfId="0" applyFont="1" applyFill="1" applyAlignment="1">
      <alignment horizontal="center" vertical="center" wrapText="1"/>
    </xf>
    <xf numFmtId="0" fontId="14" fillId="13" borderId="9" xfId="0" applyFont="1" applyFill="1" applyBorder="1" applyAlignment="1">
      <alignment horizontal="center" vertical="center" wrapText="1"/>
    </xf>
    <xf numFmtId="0" fontId="14" fillId="13" borderId="10"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4" fillId="13" borderId="12" xfId="0" applyFont="1" applyFill="1" applyBorder="1" applyAlignment="1">
      <alignment horizontal="center" vertical="center" wrapText="1"/>
    </xf>
    <xf numFmtId="0" fontId="8" fillId="0" borderId="11" xfId="0" applyFont="1" applyBorder="1" applyAlignment="1">
      <alignment horizontal="left" vertical="center"/>
    </xf>
    <xf numFmtId="0" fontId="15" fillId="13" borderId="3" xfId="0" applyFont="1" applyFill="1" applyBorder="1" applyAlignment="1">
      <alignment horizontal="center" vertical="center"/>
    </xf>
    <xf numFmtId="0" fontId="15" fillId="13" borderId="5" xfId="0" applyFont="1" applyFill="1" applyBorder="1" applyAlignment="1">
      <alignment horizontal="center" vertical="center"/>
    </xf>
    <xf numFmtId="14" fontId="15" fillId="13" borderId="3" xfId="0" applyNumberFormat="1" applyFont="1" applyFill="1" applyBorder="1" applyAlignment="1">
      <alignment horizontal="center" vertical="center"/>
    </xf>
    <xf numFmtId="14" fontId="15" fillId="13" borderId="5" xfId="0" applyNumberFormat="1" applyFont="1" applyFill="1" applyBorder="1" applyAlignment="1">
      <alignment horizontal="center" vertical="center"/>
    </xf>
    <xf numFmtId="0" fontId="8" fillId="13" borderId="6" xfId="0" applyFont="1" applyFill="1" applyBorder="1" applyAlignment="1">
      <alignment horizontal="center" vertical="center"/>
    </xf>
    <xf numFmtId="0" fontId="8" fillId="13" borderId="7" xfId="0" applyFont="1" applyFill="1" applyBorder="1" applyAlignment="1">
      <alignment horizontal="center" vertical="center"/>
    </xf>
    <xf numFmtId="0" fontId="8" fillId="13" borderId="8" xfId="0" applyFont="1" applyFill="1" applyBorder="1" applyAlignment="1">
      <alignment horizontal="center" vertical="center"/>
    </xf>
    <xf numFmtId="0" fontId="8" fillId="13" borderId="9" xfId="0" applyFont="1" applyFill="1" applyBorder="1" applyAlignment="1">
      <alignment horizontal="center" vertical="center"/>
    </xf>
    <xf numFmtId="0" fontId="8" fillId="13" borderId="10" xfId="0" applyFont="1" applyFill="1" applyBorder="1" applyAlignment="1">
      <alignment horizontal="center" vertical="center"/>
    </xf>
    <xf numFmtId="0" fontId="8" fillId="13" borderId="12" xfId="0" applyFont="1" applyFill="1" applyBorder="1" applyAlignment="1">
      <alignment horizontal="center" vertical="center"/>
    </xf>
    <xf numFmtId="0" fontId="17" fillId="0" borderId="1" xfId="0" applyFont="1" applyBorder="1" applyAlignment="1">
      <alignment horizontal="center" vertical="center"/>
    </xf>
    <xf numFmtId="0" fontId="19" fillId="13" borderId="1" xfId="0" applyFont="1" applyFill="1" applyBorder="1" applyAlignment="1">
      <alignment horizontal="center" vertical="center"/>
    </xf>
    <xf numFmtId="0" fontId="19" fillId="0" borderId="1" xfId="0" applyFont="1" applyBorder="1" applyAlignment="1">
      <alignment horizontal="center" vertical="center"/>
    </xf>
    <xf numFmtId="0" fontId="0" fillId="13" borderId="1" xfId="0" applyFill="1" applyBorder="1" applyAlignment="1">
      <alignment horizontal="left" vertical="center" wrapText="1"/>
    </xf>
    <xf numFmtId="0" fontId="9" fillId="11" borderId="1" xfId="0" applyFont="1" applyFill="1" applyBorder="1" applyAlignment="1">
      <alignment horizontal="center" vertical="center"/>
    </xf>
    <xf numFmtId="0" fontId="5" fillId="11" borderId="1" xfId="0" applyFont="1" applyFill="1" applyBorder="1" applyAlignment="1">
      <alignment horizontal="center" vertical="center"/>
    </xf>
    <xf numFmtId="0" fontId="5" fillId="11" borderId="1" xfId="0" applyFont="1" applyFill="1" applyBorder="1" applyAlignment="1">
      <alignment horizontal="center" vertical="center" wrapText="1"/>
    </xf>
    <xf numFmtId="0" fontId="0" fillId="13" borderId="1" xfId="0" applyFill="1" applyBorder="1" applyAlignment="1">
      <alignment horizontal="left" vertical="center"/>
    </xf>
    <xf numFmtId="0" fontId="0" fillId="11" borderId="6" xfId="0" applyFill="1" applyBorder="1" applyAlignment="1">
      <alignment horizontal="center"/>
    </xf>
    <xf numFmtId="0" fontId="0" fillId="11" borderId="2" xfId="0" applyFill="1" applyBorder="1" applyAlignment="1">
      <alignment horizontal="center"/>
    </xf>
    <xf numFmtId="0" fontId="0" fillId="11" borderId="8" xfId="0" applyFill="1" applyBorder="1" applyAlignment="1">
      <alignment horizontal="center"/>
    </xf>
    <xf numFmtId="0" fontId="0" fillId="11" borderId="0" xfId="0" applyFill="1" applyBorder="1" applyAlignment="1">
      <alignment horizontal="center"/>
    </xf>
    <xf numFmtId="0" fontId="0" fillId="11" borderId="10" xfId="0" applyFill="1" applyBorder="1" applyAlignment="1">
      <alignment horizontal="center"/>
    </xf>
    <xf numFmtId="0" fontId="0" fillId="11" borderId="11" xfId="0" applyFill="1" applyBorder="1" applyAlignment="1">
      <alignment horizontal="center"/>
    </xf>
    <xf numFmtId="0" fontId="19" fillId="11" borderId="1" xfId="0" applyFont="1" applyFill="1" applyBorder="1" applyAlignment="1">
      <alignment horizontal="center" vertical="center"/>
    </xf>
    <xf numFmtId="0" fontId="7" fillId="0" borderId="0" xfId="0" applyFont="1" applyAlignment="1">
      <alignment horizontal="center"/>
    </xf>
    <xf numFmtId="0" fontId="17" fillId="13" borderId="6" xfId="0" applyFont="1" applyFill="1" applyBorder="1" applyAlignment="1">
      <alignment horizontal="center" vertical="top"/>
    </xf>
    <xf numFmtId="0" fontId="17" fillId="13" borderId="2" xfId="0" applyFont="1" applyFill="1" applyBorder="1" applyAlignment="1">
      <alignment horizontal="center" vertical="top"/>
    </xf>
    <xf numFmtId="0" fontId="17" fillId="13" borderId="7" xfId="0" applyFont="1" applyFill="1" applyBorder="1" applyAlignment="1">
      <alignment horizontal="center" vertical="top"/>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17" fillId="13" borderId="1" xfId="0" applyFont="1" applyFill="1" applyBorder="1" applyAlignment="1">
      <alignment horizontal="center" vertical="top"/>
    </xf>
    <xf numFmtId="0" fontId="17" fillId="0" borderId="1" xfId="0" applyFont="1" applyBorder="1" applyAlignment="1">
      <alignment horizontal="center" vertical="top" wrapText="1"/>
    </xf>
    <xf numFmtId="0" fontId="17" fillId="13" borderId="3" xfId="0" applyFont="1" applyFill="1" applyBorder="1" applyAlignment="1">
      <alignment horizontal="center" vertical="top" wrapText="1"/>
    </xf>
    <xf numFmtId="0" fontId="17" fillId="13" borderId="4" xfId="0" applyFont="1" applyFill="1" applyBorder="1" applyAlignment="1">
      <alignment horizontal="center" vertical="top"/>
    </xf>
    <xf numFmtId="0" fontId="17" fillId="13" borderId="5" xfId="0" applyFont="1" applyFill="1" applyBorder="1" applyAlignment="1">
      <alignment horizontal="center" vertical="top"/>
    </xf>
    <xf numFmtId="0" fontId="17" fillId="13" borderId="3" xfId="0" applyFont="1" applyFill="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1" xfId="0" applyFont="1" applyBorder="1" applyAlignment="1">
      <alignment horizontal="center" vertical="top"/>
    </xf>
    <xf numFmtId="0" fontId="15" fillId="11" borderId="3" xfId="0" applyFont="1" applyFill="1" applyBorder="1" applyAlignment="1">
      <alignment horizontal="center" vertical="center"/>
    </xf>
    <xf numFmtId="0" fontId="15" fillId="11" borderId="5" xfId="0" applyFont="1" applyFill="1" applyBorder="1" applyAlignment="1">
      <alignment horizontal="center" vertical="center"/>
    </xf>
    <xf numFmtId="14" fontId="15" fillId="11" borderId="3" xfId="0" applyNumberFormat="1" applyFont="1" applyFill="1" applyBorder="1" applyAlignment="1">
      <alignment horizontal="center" vertical="center"/>
    </xf>
    <xf numFmtId="14" fontId="15" fillId="11" borderId="5" xfId="0" applyNumberFormat="1" applyFont="1" applyFill="1" applyBorder="1" applyAlignment="1">
      <alignment horizontal="center" vertical="center"/>
    </xf>
    <xf numFmtId="0" fontId="0" fillId="11" borderId="16" xfId="0" applyFill="1" applyBorder="1" applyAlignment="1">
      <alignment horizontal="center"/>
    </xf>
    <xf numFmtId="0" fontId="0" fillId="11" borderId="17" xfId="0" applyFill="1" applyBorder="1" applyAlignment="1">
      <alignment horizontal="center"/>
    </xf>
    <xf numFmtId="0" fontId="0" fillId="11" borderId="18" xfId="0" applyFill="1" applyBorder="1" applyAlignment="1">
      <alignment horizontal="center"/>
    </xf>
    <xf numFmtId="0" fontId="15" fillId="11" borderId="1" xfId="0" applyFont="1" applyFill="1" applyBorder="1" applyAlignment="1">
      <alignment horizontal="center" vertical="center"/>
    </xf>
    <xf numFmtId="0" fontId="3" fillId="4" borderId="0" xfId="0" applyFont="1" applyFill="1" applyAlignment="1">
      <alignment horizontal="center" vertical="center"/>
    </xf>
    <xf numFmtId="0" fontId="17" fillId="11" borderId="3" xfId="0" applyFont="1" applyFill="1" applyBorder="1" applyAlignment="1">
      <alignment horizontal="center" vertical="center"/>
    </xf>
    <xf numFmtId="0" fontId="17" fillId="11" borderId="5" xfId="0" applyFont="1" applyFill="1" applyBorder="1" applyAlignment="1">
      <alignment horizontal="center" vertical="center"/>
    </xf>
    <xf numFmtId="14" fontId="17" fillId="11" borderId="3" xfId="0" applyNumberFormat="1" applyFont="1" applyFill="1" applyBorder="1" applyAlignment="1">
      <alignment horizontal="center" vertical="center"/>
    </xf>
    <xf numFmtId="14" fontId="17" fillId="11" borderId="5" xfId="0" applyNumberFormat="1" applyFont="1" applyFill="1" applyBorder="1" applyAlignment="1">
      <alignment horizontal="center" vertical="center"/>
    </xf>
    <xf numFmtId="0" fontId="19" fillId="11" borderId="6" xfId="0" applyFont="1" applyFill="1" applyBorder="1" applyAlignment="1">
      <alignment horizontal="center" vertical="center"/>
    </xf>
    <xf numFmtId="0" fontId="19" fillId="11" borderId="2" xfId="0" applyFont="1" applyFill="1" applyBorder="1" applyAlignment="1">
      <alignment horizontal="center" vertical="center"/>
    </xf>
    <xf numFmtId="0" fontId="19" fillId="11" borderId="7" xfId="0" applyFont="1" applyFill="1" applyBorder="1" applyAlignment="1">
      <alignment horizontal="center" vertical="center"/>
    </xf>
    <xf numFmtId="0" fontId="19" fillId="11" borderId="10" xfId="0" applyFont="1" applyFill="1" applyBorder="1" applyAlignment="1">
      <alignment horizontal="center" vertical="center"/>
    </xf>
    <xf numFmtId="0" fontId="19" fillId="11" borderId="11" xfId="0" applyFont="1" applyFill="1" applyBorder="1" applyAlignment="1">
      <alignment horizontal="center" vertical="center"/>
    </xf>
    <xf numFmtId="0" fontId="19" fillId="11" borderId="12" xfId="0" applyFont="1" applyFill="1" applyBorder="1" applyAlignment="1">
      <alignment horizontal="center" vertical="center"/>
    </xf>
  </cellXfs>
  <cellStyles count="3">
    <cellStyle name="Hipervínculo" xfId="1" builtinId="8"/>
    <cellStyle name="Normal" xfId="0" builtinId="0"/>
    <cellStyle name="Porcentaje" xfId="2" builtinId="5"/>
  </cellStyles>
  <dxfs count="0"/>
  <tableStyles count="1" defaultTableStyle="TableStyleMedium2" defaultPivotStyle="PivotStyleLight16">
    <tableStyle name="Invisible" pivot="0" table="0" count="0" xr9:uid="{86985325-B735-4769-ACD2-C4499A880198}"/>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PE" b="1"/>
              <a:t>Análisis FODA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34-4238-99D3-27DDB1AFB5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34-4238-99D3-27DDB1AFB5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34-4238-99D3-27DDB1AFB5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34-4238-99D3-27DDB1AFB546}"/>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DASHBOARD!$C$21:$C$24</c:f>
              <c:strCache>
                <c:ptCount val="4"/>
                <c:pt idx="0">
                  <c:v>Fortalezas</c:v>
                </c:pt>
                <c:pt idx="1">
                  <c:v>Debilidades</c:v>
                </c:pt>
                <c:pt idx="2">
                  <c:v>Oportunidades</c:v>
                </c:pt>
                <c:pt idx="3">
                  <c:v>Amenazas</c:v>
                </c:pt>
              </c:strCache>
            </c:strRef>
          </c:cat>
          <c:val>
            <c:numRef>
              <c:f>DASHBOARD!$D$21:$D$24</c:f>
              <c:numCache>
                <c:formatCode>0%</c:formatCode>
                <c:ptCount val="4"/>
                <c:pt idx="0">
                  <c:v>0.46487867177522352</c:v>
                </c:pt>
                <c:pt idx="1">
                  <c:v>0.15708812260536398</c:v>
                </c:pt>
                <c:pt idx="2">
                  <c:v>0.26947637292464877</c:v>
                </c:pt>
                <c:pt idx="3">
                  <c:v>0.10855683269476372</c:v>
                </c:pt>
              </c:numCache>
            </c:numRef>
          </c:val>
          <c:extLst>
            <c:ext xmlns:c16="http://schemas.microsoft.com/office/drawing/2014/chart" uri="{C3380CC4-5D6E-409C-BE32-E72D297353CC}">
              <c16:uniqueId val="{00000000-7FA6-4501-8B6C-F32053ADE42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Estado de Planes de acción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DASHBOARD!$L$20</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DASHBOARD!$K$21:$K$23</c:f>
              <c:strCache>
                <c:ptCount val="3"/>
                <c:pt idx="0">
                  <c:v>Pendiente</c:v>
                </c:pt>
                <c:pt idx="1">
                  <c:v>En proceso</c:v>
                </c:pt>
                <c:pt idx="2">
                  <c:v>Culminado</c:v>
                </c:pt>
              </c:strCache>
            </c:strRef>
          </c:cat>
          <c:val>
            <c:numRef>
              <c:f>DASHBOARD!$L$21:$L$23</c:f>
              <c:numCache>
                <c:formatCode>General</c:formatCode>
                <c:ptCount val="3"/>
                <c:pt idx="0">
                  <c:v>0</c:v>
                </c:pt>
                <c:pt idx="1">
                  <c:v>0</c:v>
                </c:pt>
                <c:pt idx="2">
                  <c:v>0</c:v>
                </c:pt>
              </c:numCache>
            </c:numRef>
          </c:val>
          <c:extLst>
            <c:ext xmlns:c16="http://schemas.microsoft.com/office/drawing/2014/chart" uri="{C3380CC4-5D6E-409C-BE32-E72D297353CC}">
              <c16:uniqueId val="{00000000-715B-4456-94D2-74AF348F658B}"/>
            </c:ext>
          </c:extLst>
        </c:ser>
        <c:dLbls>
          <c:showLegendKey val="0"/>
          <c:showVal val="0"/>
          <c:showCatName val="0"/>
          <c:showSerName val="0"/>
          <c:showPercent val="0"/>
          <c:showBubbleSize val="0"/>
        </c:dLbls>
        <c:gapWidth val="219"/>
        <c:overlap val="-27"/>
        <c:axId val="1110040399"/>
        <c:axId val="1338129935"/>
      </c:barChart>
      <c:catAx>
        <c:axId val="111004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38129935"/>
        <c:crosses val="autoZero"/>
        <c:auto val="1"/>
        <c:lblAlgn val="ctr"/>
        <c:lblOffset val="100"/>
        <c:noMultiLvlLbl val="0"/>
      </c:catAx>
      <c:valAx>
        <c:axId val="13381299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1004039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Gráfico Radar FODA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radarChart>
        <c:radarStyle val="marker"/>
        <c:varyColors val="0"/>
        <c:ser>
          <c:idx val="0"/>
          <c:order val="0"/>
          <c:spPr>
            <a:ln w="28575" cap="rnd">
              <a:solidFill>
                <a:schemeClr val="accent1"/>
              </a:solidFill>
              <a:round/>
            </a:ln>
            <a:effectLst/>
          </c:spPr>
          <c:marker>
            <c:symbol val="none"/>
          </c:marker>
          <c:cat>
            <c:strRef>
              <c:f>DASHBOARD!$G$21:$G$24</c:f>
              <c:strCache>
                <c:ptCount val="4"/>
                <c:pt idx="0">
                  <c:v>FORTALEZAS</c:v>
                </c:pt>
                <c:pt idx="1">
                  <c:v>DEBILIDADES</c:v>
                </c:pt>
                <c:pt idx="2">
                  <c:v>OPORTUNIDADES</c:v>
                </c:pt>
                <c:pt idx="3">
                  <c:v>AMENAZAS</c:v>
                </c:pt>
              </c:strCache>
            </c:strRef>
          </c:cat>
          <c:val>
            <c:numRef>
              <c:f>DASHBOARD!$H$21:$H$24</c:f>
              <c:numCache>
                <c:formatCode>General</c:formatCode>
                <c:ptCount val="4"/>
                <c:pt idx="0">
                  <c:v>364</c:v>
                </c:pt>
                <c:pt idx="1">
                  <c:v>123</c:v>
                </c:pt>
                <c:pt idx="2">
                  <c:v>211</c:v>
                </c:pt>
                <c:pt idx="3">
                  <c:v>85</c:v>
                </c:pt>
              </c:numCache>
            </c:numRef>
          </c:val>
          <c:extLst>
            <c:ext xmlns:c16="http://schemas.microsoft.com/office/drawing/2014/chart" uri="{C3380CC4-5D6E-409C-BE32-E72D297353CC}">
              <c16:uniqueId val="{00000000-982C-45F7-9F7D-8E5990717A6E}"/>
            </c:ext>
          </c:extLst>
        </c:ser>
        <c:dLbls>
          <c:showLegendKey val="0"/>
          <c:showVal val="0"/>
          <c:showCatName val="0"/>
          <c:showSerName val="0"/>
          <c:showPercent val="0"/>
          <c:showBubbleSize val="0"/>
        </c:dLbls>
        <c:axId val="1340303055"/>
        <c:axId val="1333763343"/>
      </c:radarChart>
      <c:catAx>
        <c:axId val="1340303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33763343"/>
        <c:crosses val="autoZero"/>
        <c:auto val="1"/>
        <c:lblAlgn val="ctr"/>
        <c:lblOffset val="100"/>
        <c:noMultiLvlLbl val="0"/>
      </c:catAx>
      <c:valAx>
        <c:axId val="13337633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03030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1285875</xdr:colOff>
      <xdr:row>7</xdr:row>
      <xdr:rowOff>247649</xdr:rowOff>
    </xdr:from>
    <xdr:to>
      <xdr:col>15</xdr:col>
      <xdr:colOff>176823</xdr:colOff>
      <xdr:row>13</xdr:row>
      <xdr:rowOff>28574</xdr:rowOff>
    </xdr:to>
    <xdr:pic>
      <xdr:nvPicPr>
        <xdr:cNvPr id="2" name="Imagen 1" descr="Imagen que contiene dibujo&#10;&#10;Descripción generada automáticamente">
          <a:extLst>
            <a:ext uri="{FF2B5EF4-FFF2-40B4-BE49-F238E27FC236}">
              <a16:creationId xmlns:a16="http://schemas.microsoft.com/office/drawing/2014/main" id="{2524840B-D71F-4538-8E42-1C302D4FC4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5275" y="2162174"/>
          <a:ext cx="1538898" cy="1495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1</xdr:row>
      <xdr:rowOff>133349</xdr:rowOff>
    </xdr:from>
    <xdr:to>
      <xdr:col>2</xdr:col>
      <xdr:colOff>400050</xdr:colOff>
      <xdr:row>4</xdr:row>
      <xdr:rowOff>115688</xdr:rowOff>
    </xdr:to>
    <xdr:pic>
      <xdr:nvPicPr>
        <xdr:cNvPr id="3" name="Imagen 1" descr="El inquietante símbolo del riesgo biológico | Narrative UX Crew">
          <a:extLst>
            <a:ext uri="{FF2B5EF4-FFF2-40B4-BE49-F238E27FC236}">
              <a16:creationId xmlns:a16="http://schemas.microsoft.com/office/drawing/2014/main" id="{40E3FBB7-BB9E-47E0-A6D4-6B27886D719D}"/>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8033" b="83197" l="29448" r="67894">
                      <a14:foregroundMark x1="57873" y1="45082" x2="57873" y2="45082"/>
                      <a14:foregroundMark x1="49489" y1="74590" x2="49489" y2="74590"/>
                      <a14:foregroundMark x1="41309" y1="59016" x2="41309" y2="59016"/>
                      <a14:foregroundMark x1="50307" y1="36066" x2="50307" y2="36066"/>
                      <a14:foregroundMark x1="58896" y1="62295" x2="58896" y2="62295"/>
                      <a14:foregroundMark x1="67894" y1="59016" x2="67894" y2="59016"/>
                      <a14:foregroundMark x1="45194" y1="18033" x2="45194" y2="18033"/>
                    </a14:backgroundRemoval>
                  </a14:imgEffect>
                </a14:imgLayer>
              </a14:imgProps>
            </a:ext>
            <a:ext uri="{28A0092B-C50C-407E-A947-70E740481C1C}">
              <a14:useLocalDpi xmlns:a14="http://schemas.microsoft.com/office/drawing/2010/main" val="0"/>
            </a:ext>
          </a:extLst>
        </a:blip>
        <a:srcRect l="25334" t="10870" r="29681" b="8528"/>
        <a:stretch>
          <a:fillRect/>
        </a:stretch>
      </xdr:blipFill>
      <xdr:spPr bwMode="auto">
        <a:xfrm>
          <a:off x="733425" y="323849"/>
          <a:ext cx="809625" cy="725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342900</xdr:colOff>
      <xdr:row>8</xdr:row>
      <xdr:rowOff>9525</xdr:rowOff>
    </xdr:from>
    <xdr:to>
      <xdr:col>4</xdr:col>
      <xdr:colOff>342900</xdr:colOff>
      <xdr:row>18</xdr:row>
      <xdr:rowOff>57150</xdr:rowOff>
    </xdr:to>
    <xdr:graphicFrame macro="">
      <xdr:nvGraphicFramePr>
        <xdr:cNvPr id="3" name="Gráfico 2">
          <a:extLst>
            <a:ext uri="{FF2B5EF4-FFF2-40B4-BE49-F238E27FC236}">
              <a16:creationId xmlns:a16="http://schemas.microsoft.com/office/drawing/2014/main" id="{1ED518C1-727A-4F28-9874-CEB07DE7D5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142875</xdr:colOff>
      <xdr:row>7</xdr:row>
      <xdr:rowOff>114299</xdr:rowOff>
    </xdr:from>
    <xdr:to>
      <xdr:col>13</xdr:col>
      <xdr:colOff>323850</xdr:colOff>
      <xdr:row>18</xdr:row>
      <xdr:rowOff>42861</xdr:rowOff>
    </xdr:to>
    <xdr:graphicFrame macro="">
      <xdr:nvGraphicFramePr>
        <xdr:cNvPr id="5" name="Gráfico 4">
          <a:extLst>
            <a:ext uri="{FF2B5EF4-FFF2-40B4-BE49-F238E27FC236}">
              <a16:creationId xmlns:a16="http://schemas.microsoft.com/office/drawing/2014/main" id="{966FBFB3-9434-4FE7-A9A6-A9D1205C5E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552450</xdr:colOff>
      <xdr:row>7</xdr:row>
      <xdr:rowOff>157162</xdr:rowOff>
    </xdr:from>
    <xdr:to>
      <xdr:col>8</xdr:col>
      <xdr:colOff>771525</xdr:colOff>
      <xdr:row>18</xdr:row>
      <xdr:rowOff>38100</xdr:rowOff>
    </xdr:to>
    <xdr:graphicFrame macro="">
      <xdr:nvGraphicFramePr>
        <xdr:cNvPr id="6" name="Gráfico 5">
          <a:extLst>
            <a:ext uri="{FF2B5EF4-FFF2-40B4-BE49-F238E27FC236}">
              <a16:creationId xmlns:a16="http://schemas.microsoft.com/office/drawing/2014/main" id="{E6088D34-434F-4B84-B297-A65D66F78E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31750">
          <a:solidFill>
            <a:schemeClr val="accent6">
              <a:lumMod val="75000"/>
            </a:schemeClr>
          </a:solidFill>
        </a:ln>
      </a:spPr>
      <a:bodyPr vertOverflow="clip" horzOverflow="clip" rtlCol="0" anchor="t"/>
      <a:lstStyle>
        <a:defPPr algn="l">
          <a:defRPr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37C08-298D-4067-8598-DCC1719578BC}">
  <dimension ref="B1:S15"/>
  <sheetViews>
    <sheetView showGridLines="0" zoomScaleNormal="100" workbookViewId="0">
      <selection activeCell="B2" sqref="B2:Q2"/>
    </sheetView>
  </sheetViews>
  <sheetFormatPr baseColWidth="10" defaultRowHeight="15" x14ac:dyDescent="0.25"/>
  <cols>
    <col min="1" max="1" width="5.7109375" customWidth="1"/>
    <col min="2" max="2" width="3.85546875" customWidth="1"/>
    <col min="3" max="3" width="5.7109375" style="33" customWidth="1"/>
    <col min="4" max="5" width="2.7109375" style="33" customWidth="1"/>
    <col min="8" max="8" width="18.28515625" customWidth="1"/>
    <col min="9" max="9" width="20.28515625" customWidth="1"/>
    <col min="10" max="10" width="5.42578125" customWidth="1"/>
    <col min="11" max="11" width="5.28515625" style="33" customWidth="1"/>
    <col min="12" max="13" width="3.28515625" customWidth="1"/>
    <col min="14" max="14" width="20.28515625" customWidth="1"/>
    <col min="15" max="15" width="19.42578125" customWidth="1"/>
    <col min="16" max="16" width="20.140625" customWidth="1"/>
    <col min="17" max="17" width="3" customWidth="1"/>
  </cols>
  <sheetData>
    <row r="1" spans="2:19" ht="19.5" customHeight="1" x14ac:dyDescent="0.25"/>
    <row r="2" spans="2:19" ht="32.25" customHeight="1" x14ac:dyDescent="0.25">
      <c r="B2" s="102" t="s">
        <v>121</v>
      </c>
      <c r="C2" s="103"/>
      <c r="D2" s="103"/>
      <c r="E2" s="103"/>
      <c r="F2" s="103"/>
      <c r="G2" s="103"/>
      <c r="H2" s="103"/>
      <c r="I2" s="103"/>
      <c r="J2" s="103"/>
      <c r="K2" s="103"/>
      <c r="L2" s="103"/>
      <c r="M2" s="103"/>
      <c r="N2" s="103"/>
      <c r="O2" s="103"/>
      <c r="P2" s="103"/>
      <c r="Q2" s="104"/>
      <c r="S2" s="92" t="s">
        <v>130</v>
      </c>
    </row>
    <row r="3" spans="2:19" ht="15.75" customHeight="1" x14ac:dyDescent="0.25">
      <c r="B3" s="78"/>
      <c r="C3" s="79"/>
      <c r="D3" s="79"/>
      <c r="E3" s="79"/>
      <c r="F3" s="80"/>
      <c r="G3" s="80"/>
      <c r="H3" s="80"/>
      <c r="I3" s="80"/>
      <c r="J3" s="80"/>
      <c r="K3" s="79"/>
      <c r="L3" s="80"/>
      <c r="M3" s="80"/>
      <c r="N3" s="80"/>
      <c r="O3" s="80"/>
      <c r="P3" s="80"/>
      <c r="Q3" s="81"/>
    </row>
    <row r="4" spans="2:19" ht="22.5" customHeight="1" x14ac:dyDescent="0.25">
      <c r="B4" s="78"/>
      <c r="C4" s="49" t="s">
        <v>6</v>
      </c>
      <c r="D4" s="82"/>
      <c r="E4" s="83"/>
      <c r="F4" s="105" t="s">
        <v>122</v>
      </c>
      <c r="G4" s="105"/>
      <c r="H4" s="105"/>
      <c r="I4" s="105"/>
      <c r="J4" s="84"/>
      <c r="K4" s="49" t="s">
        <v>6</v>
      </c>
      <c r="L4" s="84"/>
      <c r="M4" s="85"/>
      <c r="N4" s="106" t="s">
        <v>122</v>
      </c>
      <c r="O4" s="107"/>
      <c r="P4" s="108"/>
      <c r="Q4" s="81"/>
    </row>
    <row r="5" spans="2:19" ht="22.5" customHeight="1" x14ac:dyDescent="0.25">
      <c r="B5" s="78"/>
      <c r="C5" s="83"/>
      <c r="D5" s="82"/>
      <c r="E5" s="83"/>
      <c r="F5" s="83"/>
      <c r="G5" s="83"/>
      <c r="H5" s="83"/>
      <c r="I5" s="83"/>
      <c r="J5" s="84"/>
      <c r="K5" s="83"/>
      <c r="L5" s="84"/>
      <c r="M5" s="85"/>
      <c r="N5" s="84"/>
      <c r="O5" s="84"/>
      <c r="P5" s="84"/>
      <c r="Q5" s="81"/>
    </row>
    <row r="6" spans="2:19" ht="22.5" customHeight="1" x14ac:dyDescent="0.25">
      <c r="B6" s="78"/>
      <c r="C6" s="86">
        <v>1</v>
      </c>
      <c r="D6" s="82"/>
      <c r="E6" s="83"/>
      <c r="F6" s="109" t="s">
        <v>123</v>
      </c>
      <c r="G6" s="110"/>
      <c r="H6" s="110"/>
      <c r="I6" s="111"/>
      <c r="J6" s="83"/>
      <c r="K6" s="86">
        <v>6</v>
      </c>
      <c r="L6" s="84"/>
      <c r="M6" s="85"/>
      <c r="N6" s="112" t="s">
        <v>124</v>
      </c>
      <c r="O6" s="113"/>
      <c r="P6" s="114"/>
      <c r="Q6" s="81"/>
    </row>
    <row r="7" spans="2:19" ht="22.5" customHeight="1" x14ac:dyDescent="0.25">
      <c r="B7" s="78"/>
      <c r="C7" s="83"/>
      <c r="D7" s="82"/>
      <c r="E7" s="83"/>
      <c r="F7" s="87"/>
      <c r="G7" s="87"/>
      <c r="H7" s="87"/>
      <c r="I7" s="87"/>
      <c r="J7" s="83"/>
      <c r="K7" s="83"/>
      <c r="L7" s="84"/>
      <c r="M7" s="85"/>
      <c r="N7" s="84"/>
      <c r="O7" s="84"/>
      <c r="P7" s="84"/>
      <c r="Q7" s="81"/>
    </row>
    <row r="8" spans="2:19" ht="22.5" customHeight="1" x14ac:dyDescent="0.25">
      <c r="B8" s="78"/>
      <c r="C8" s="86">
        <v>2</v>
      </c>
      <c r="D8" s="82"/>
      <c r="E8" s="83"/>
      <c r="F8" s="115" t="s">
        <v>34</v>
      </c>
      <c r="G8" s="116"/>
      <c r="H8" s="116"/>
      <c r="I8" s="117"/>
      <c r="J8" s="83"/>
      <c r="K8" s="83"/>
      <c r="L8" s="84"/>
      <c r="M8" s="85"/>
      <c r="N8" s="84"/>
      <c r="O8" s="84"/>
      <c r="P8" s="84"/>
      <c r="Q8" s="81"/>
    </row>
    <row r="9" spans="2:19" ht="22.5" customHeight="1" x14ac:dyDescent="0.25">
      <c r="B9" s="78"/>
      <c r="C9" s="83"/>
      <c r="D9" s="82"/>
      <c r="E9" s="83"/>
      <c r="F9" s="87"/>
      <c r="G9" s="87"/>
      <c r="H9" s="87"/>
      <c r="I9" s="87"/>
      <c r="J9" s="83"/>
      <c r="K9" s="83"/>
      <c r="L9" s="84"/>
      <c r="M9" s="85"/>
      <c r="N9" s="84"/>
      <c r="O9" s="84"/>
      <c r="P9" s="84"/>
      <c r="Q9" s="81"/>
    </row>
    <row r="10" spans="2:19" ht="22.5" customHeight="1" x14ac:dyDescent="0.25">
      <c r="B10" s="78"/>
      <c r="C10" s="86">
        <v>3</v>
      </c>
      <c r="D10" s="82"/>
      <c r="E10" s="83"/>
      <c r="F10" s="93" t="s">
        <v>125</v>
      </c>
      <c r="G10" s="94"/>
      <c r="H10" s="94"/>
      <c r="I10" s="95"/>
      <c r="J10" s="83"/>
      <c r="K10" s="83"/>
      <c r="L10" s="84"/>
      <c r="M10" s="85"/>
      <c r="N10" s="84"/>
      <c r="O10" s="84"/>
      <c r="P10" s="84"/>
      <c r="Q10" s="81"/>
    </row>
    <row r="11" spans="2:19" ht="22.5" customHeight="1" x14ac:dyDescent="0.25">
      <c r="B11" s="78"/>
      <c r="C11" s="83"/>
      <c r="D11" s="82"/>
      <c r="E11" s="83"/>
      <c r="F11" s="87"/>
      <c r="G11" s="87"/>
      <c r="H11" s="87"/>
      <c r="I11" s="87"/>
      <c r="J11" s="83"/>
      <c r="K11" s="83"/>
      <c r="L11" s="84"/>
      <c r="M11" s="85"/>
      <c r="N11" s="84"/>
      <c r="O11" s="84"/>
      <c r="P11" s="84"/>
      <c r="Q11" s="81"/>
    </row>
    <row r="12" spans="2:19" ht="22.5" customHeight="1" x14ac:dyDescent="0.25">
      <c r="B12" s="78"/>
      <c r="C12" s="86">
        <v>4</v>
      </c>
      <c r="D12" s="82"/>
      <c r="E12" s="83"/>
      <c r="F12" s="96" t="s">
        <v>126</v>
      </c>
      <c r="G12" s="97"/>
      <c r="H12" s="97"/>
      <c r="I12" s="98"/>
      <c r="J12" s="83"/>
      <c r="K12" s="83"/>
      <c r="L12" s="84"/>
      <c r="M12" s="85"/>
      <c r="N12" s="84"/>
      <c r="O12" s="84"/>
      <c r="P12" s="84"/>
      <c r="Q12" s="81"/>
    </row>
    <row r="13" spans="2:19" ht="22.5" customHeight="1" x14ac:dyDescent="0.25">
      <c r="B13" s="78"/>
      <c r="C13" s="83"/>
      <c r="D13" s="82"/>
      <c r="E13" s="83"/>
      <c r="F13" s="87"/>
      <c r="G13" s="87"/>
      <c r="H13" s="87"/>
      <c r="I13" s="87"/>
      <c r="J13" s="83"/>
      <c r="K13" s="83"/>
      <c r="L13" s="84"/>
      <c r="M13" s="85"/>
      <c r="N13" s="84"/>
      <c r="O13" s="84"/>
      <c r="P13" s="84"/>
      <c r="Q13" s="81"/>
    </row>
    <row r="14" spans="2:19" ht="22.5" customHeight="1" x14ac:dyDescent="0.25">
      <c r="B14" s="78"/>
      <c r="C14" s="86">
        <v>5</v>
      </c>
      <c r="D14" s="82"/>
      <c r="E14" s="83"/>
      <c r="F14" s="99" t="s">
        <v>127</v>
      </c>
      <c r="G14" s="100"/>
      <c r="H14" s="100"/>
      <c r="I14" s="101"/>
      <c r="J14" s="83"/>
      <c r="K14" s="83"/>
      <c r="L14" s="84"/>
      <c r="M14" s="85"/>
      <c r="N14" s="84"/>
      <c r="O14" s="84"/>
      <c r="P14" s="84"/>
      <c r="Q14" s="81"/>
    </row>
    <row r="15" spans="2:19" ht="22.5" customHeight="1" x14ac:dyDescent="0.25">
      <c r="B15" s="88"/>
      <c r="C15" s="89"/>
      <c r="D15" s="89"/>
      <c r="E15" s="89"/>
      <c r="F15" s="90"/>
      <c r="G15" s="90"/>
      <c r="H15" s="90"/>
      <c r="I15" s="90"/>
      <c r="J15" s="90"/>
      <c r="K15" s="89"/>
      <c r="L15" s="90"/>
      <c r="M15" s="90"/>
      <c r="N15" s="90"/>
      <c r="O15" s="90"/>
      <c r="P15" s="90"/>
      <c r="Q15" s="91"/>
    </row>
  </sheetData>
  <mergeCells count="9">
    <mergeCell ref="F10:I10"/>
    <mergeCell ref="F12:I12"/>
    <mergeCell ref="F14:I14"/>
    <mergeCell ref="B2:Q2"/>
    <mergeCell ref="F4:I4"/>
    <mergeCell ref="N4:P4"/>
    <mergeCell ref="F6:I6"/>
    <mergeCell ref="N6:P6"/>
    <mergeCell ref="F8:I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84E44-2269-472C-8B91-D6C137D80DF4}">
  <dimension ref="B2:K26"/>
  <sheetViews>
    <sheetView showGridLines="0" topLeftCell="A7" zoomScaleNormal="100" workbookViewId="0">
      <selection activeCell="B23" sqref="B23:K26"/>
    </sheetView>
  </sheetViews>
  <sheetFormatPr baseColWidth="10" defaultRowHeight="15" x14ac:dyDescent="0.25"/>
  <cols>
    <col min="1" max="1" width="5.7109375" customWidth="1"/>
    <col min="3" max="3" width="12.28515625" customWidth="1"/>
  </cols>
  <sheetData>
    <row r="2" spans="2:11" ht="19.5" customHeight="1" x14ac:dyDescent="0.25">
      <c r="B2" s="142"/>
      <c r="C2" s="143"/>
      <c r="D2" s="149" t="s">
        <v>93</v>
      </c>
      <c r="E2" s="149"/>
      <c r="F2" s="149"/>
      <c r="G2" s="149"/>
      <c r="H2" s="148" t="s">
        <v>111</v>
      </c>
      <c r="I2" s="148"/>
      <c r="J2" s="138" t="s">
        <v>112</v>
      </c>
      <c r="K2" s="139"/>
    </row>
    <row r="3" spans="2:11" ht="19.5" customHeight="1" x14ac:dyDescent="0.25">
      <c r="B3" s="144"/>
      <c r="C3" s="145"/>
      <c r="D3" s="149"/>
      <c r="E3" s="149"/>
      <c r="F3" s="149"/>
      <c r="G3" s="149"/>
      <c r="H3" s="148" t="s">
        <v>115</v>
      </c>
      <c r="I3" s="148"/>
      <c r="J3" s="138">
        <v>1</v>
      </c>
      <c r="K3" s="139"/>
    </row>
    <row r="4" spans="2:11" ht="19.5" customHeight="1" x14ac:dyDescent="0.25">
      <c r="B4" s="144"/>
      <c r="C4" s="145"/>
      <c r="D4" s="150" t="s">
        <v>33</v>
      </c>
      <c r="E4" s="150"/>
      <c r="F4" s="150"/>
      <c r="G4" s="150"/>
      <c r="H4" s="148" t="s">
        <v>113</v>
      </c>
      <c r="I4" s="148"/>
      <c r="J4" s="138">
        <v>1</v>
      </c>
      <c r="K4" s="139"/>
    </row>
    <row r="5" spans="2:11" ht="19.5" customHeight="1" x14ac:dyDescent="0.25">
      <c r="B5" s="146"/>
      <c r="C5" s="147"/>
      <c r="D5" s="150"/>
      <c r="E5" s="150"/>
      <c r="F5" s="150"/>
      <c r="G5" s="150"/>
      <c r="H5" s="148" t="s">
        <v>116</v>
      </c>
      <c r="I5" s="148"/>
      <c r="J5" s="140">
        <v>44005</v>
      </c>
      <c r="K5" s="141"/>
    </row>
    <row r="8" spans="2:11" ht="27" customHeight="1" x14ac:dyDescent="0.25">
      <c r="B8" s="127" t="s">
        <v>107</v>
      </c>
      <c r="C8" s="127"/>
    </row>
    <row r="9" spans="2:11" x14ac:dyDescent="0.25">
      <c r="B9" s="128" t="s">
        <v>131</v>
      </c>
      <c r="C9" s="129"/>
      <c r="D9" s="129"/>
      <c r="E9" s="129"/>
      <c r="F9" s="129"/>
      <c r="G9" s="129"/>
      <c r="H9" s="129"/>
      <c r="I9" s="129"/>
      <c r="J9" s="129"/>
      <c r="K9" s="130"/>
    </row>
    <row r="10" spans="2:11" x14ac:dyDescent="0.25">
      <c r="B10" s="131"/>
      <c r="C10" s="132"/>
      <c r="D10" s="132"/>
      <c r="E10" s="132"/>
      <c r="F10" s="132"/>
      <c r="G10" s="132"/>
      <c r="H10" s="132"/>
      <c r="I10" s="132"/>
      <c r="J10" s="132"/>
      <c r="K10" s="133"/>
    </row>
    <row r="11" spans="2:11" x14ac:dyDescent="0.25">
      <c r="B11" s="131"/>
      <c r="C11" s="132"/>
      <c r="D11" s="132"/>
      <c r="E11" s="132"/>
      <c r="F11" s="132"/>
      <c r="G11" s="132"/>
      <c r="H11" s="132"/>
      <c r="I11" s="132"/>
      <c r="J11" s="132"/>
      <c r="K11" s="133"/>
    </row>
    <row r="12" spans="2:11" x14ac:dyDescent="0.25">
      <c r="B12" s="134"/>
      <c r="C12" s="135"/>
      <c r="D12" s="135"/>
      <c r="E12" s="135"/>
      <c r="F12" s="135"/>
      <c r="G12" s="135"/>
      <c r="H12" s="135"/>
      <c r="I12" s="135"/>
      <c r="J12" s="135"/>
      <c r="K12" s="136"/>
    </row>
    <row r="15" spans="2:11" ht="18.75" x14ac:dyDescent="0.25">
      <c r="B15" s="127" t="s">
        <v>108</v>
      </c>
      <c r="C15" s="127"/>
    </row>
    <row r="16" spans="2:11" ht="15.75" customHeight="1" x14ac:dyDescent="0.25">
      <c r="B16" s="128" t="s">
        <v>132</v>
      </c>
      <c r="C16" s="129"/>
      <c r="D16" s="129"/>
      <c r="E16" s="129"/>
      <c r="F16" s="129"/>
      <c r="G16" s="129"/>
      <c r="H16" s="129"/>
      <c r="I16" s="129"/>
      <c r="J16" s="129"/>
      <c r="K16" s="130"/>
    </row>
    <row r="17" spans="2:11" ht="15.75" customHeight="1" x14ac:dyDescent="0.25">
      <c r="B17" s="131"/>
      <c r="C17" s="132"/>
      <c r="D17" s="132"/>
      <c r="E17" s="132"/>
      <c r="F17" s="132"/>
      <c r="G17" s="132"/>
      <c r="H17" s="132"/>
      <c r="I17" s="132"/>
      <c r="J17" s="132"/>
      <c r="K17" s="133"/>
    </row>
    <row r="18" spans="2:11" ht="15.75" customHeight="1" x14ac:dyDescent="0.25">
      <c r="B18" s="131"/>
      <c r="C18" s="132"/>
      <c r="D18" s="132"/>
      <c r="E18" s="132"/>
      <c r="F18" s="132"/>
      <c r="G18" s="132"/>
      <c r="H18" s="132"/>
      <c r="I18" s="132"/>
      <c r="J18" s="132"/>
      <c r="K18" s="133"/>
    </row>
    <row r="19" spans="2:11" ht="15.75" customHeight="1" x14ac:dyDescent="0.25">
      <c r="B19" s="134"/>
      <c r="C19" s="135"/>
      <c r="D19" s="135"/>
      <c r="E19" s="135"/>
      <c r="F19" s="135"/>
      <c r="G19" s="135"/>
      <c r="H19" s="135"/>
      <c r="I19" s="135"/>
      <c r="J19" s="135"/>
      <c r="K19" s="136"/>
    </row>
    <row r="22" spans="2:11" ht="18.75" x14ac:dyDescent="0.25">
      <c r="B22" s="137" t="s">
        <v>109</v>
      </c>
      <c r="C22" s="137"/>
      <c r="D22" s="137"/>
    </row>
    <row r="23" spans="2:11" ht="34.5" customHeight="1" x14ac:dyDescent="0.25">
      <c r="B23" s="118" t="s">
        <v>110</v>
      </c>
      <c r="C23" s="119"/>
      <c r="D23" s="119"/>
      <c r="E23" s="119"/>
      <c r="F23" s="119"/>
      <c r="G23" s="119"/>
      <c r="H23" s="119"/>
      <c r="I23" s="119"/>
      <c r="J23" s="119"/>
      <c r="K23" s="120"/>
    </row>
    <row r="24" spans="2:11" ht="34.5" customHeight="1" x14ac:dyDescent="0.25">
      <c r="B24" s="121"/>
      <c r="C24" s="122"/>
      <c r="D24" s="122"/>
      <c r="E24" s="122"/>
      <c r="F24" s="122"/>
      <c r="G24" s="122"/>
      <c r="H24" s="122"/>
      <c r="I24" s="122"/>
      <c r="J24" s="122"/>
      <c r="K24" s="123"/>
    </row>
    <row r="25" spans="2:11" ht="34.5" customHeight="1" x14ac:dyDescent="0.25">
      <c r="B25" s="121"/>
      <c r="C25" s="122"/>
      <c r="D25" s="122"/>
      <c r="E25" s="122"/>
      <c r="F25" s="122"/>
      <c r="G25" s="122"/>
      <c r="H25" s="122"/>
      <c r="I25" s="122"/>
      <c r="J25" s="122"/>
      <c r="K25" s="123"/>
    </row>
    <row r="26" spans="2:11" ht="24.75" customHeight="1" x14ac:dyDescent="0.25">
      <c r="B26" s="124"/>
      <c r="C26" s="125"/>
      <c r="D26" s="125"/>
      <c r="E26" s="125"/>
      <c r="F26" s="125"/>
      <c r="G26" s="125"/>
      <c r="H26" s="125"/>
      <c r="I26" s="125"/>
      <c r="J26" s="125"/>
      <c r="K26" s="126"/>
    </row>
  </sheetData>
  <mergeCells count="17">
    <mergeCell ref="J4:K4"/>
    <mergeCell ref="J5:K5"/>
    <mergeCell ref="B2:C5"/>
    <mergeCell ref="H2:I2"/>
    <mergeCell ref="H3:I3"/>
    <mergeCell ref="H4:I4"/>
    <mergeCell ref="H5:I5"/>
    <mergeCell ref="D2:G3"/>
    <mergeCell ref="D4:G5"/>
    <mergeCell ref="J2:K2"/>
    <mergeCell ref="J3:K3"/>
    <mergeCell ref="B23:K26"/>
    <mergeCell ref="B8:C8"/>
    <mergeCell ref="B9:K12"/>
    <mergeCell ref="B15:C15"/>
    <mergeCell ref="B16:K19"/>
    <mergeCell ref="B22:D22"/>
  </mergeCell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30"/>
  <sheetViews>
    <sheetView showGridLines="0" zoomScaleNormal="100" workbookViewId="0">
      <selection activeCell="B2" sqref="B2:C5"/>
    </sheetView>
  </sheetViews>
  <sheetFormatPr baseColWidth="10" defaultRowHeight="15" x14ac:dyDescent="0.25"/>
  <cols>
    <col min="1" max="1" width="6.7109375" customWidth="1"/>
    <col min="4" max="4" width="3.85546875" customWidth="1"/>
    <col min="5" max="7" width="16.28515625" customWidth="1"/>
    <col min="8" max="8" width="3.7109375" style="33" customWidth="1"/>
    <col min="9" max="9" width="17" customWidth="1"/>
    <col min="10" max="10" width="15.42578125" customWidth="1"/>
    <col min="11" max="11" width="20.85546875" customWidth="1"/>
    <col min="12" max="12" width="11.7109375" bestFit="1" customWidth="1"/>
  </cols>
  <sheetData>
    <row r="2" spans="2:11" ht="19.5" customHeight="1" x14ac:dyDescent="0.25">
      <c r="B2" s="156"/>
      <c r="C2" s="157"/>
      <c r="D2" s="162" t="s">
        <v>149</v>
      </c>
      <c r="E2" s="162"/>
      <c r="F2" s="162"/>
      <c r="G2" s="162"/>
      <c r="H2" s="162"/>
      <c r="I2" s="162"/>
      <c r="J2" s="75" t="s">
        <v>111</v>
      </c>
      <c r="K2" s="76" t="str">
        <f>+VIMIVA!J2</f>
        <v>REG-FOD-001</v>
      </c>
    </row>
    <row r="3" spans="2:11" ht="19.5" customHeight="1" x14ac:dyDescent="0.25">
      <c r="B3" s="158"/>
      <c r="C3" s="159"/>
      <c r="D3" s="162"/>
      <c r="E3" s="162"/>
      <c r="F3" s="162"/>
      <c r="G3" s="162"/>
      <c r="H3" s="162"/>
      <c r="I3" s="162"/>
      <c r="J3" s="75" t="s">
        <v>115</v>
      </c>
      <c r="K3" s="76">
        <f>+VIMIVA!J3</f>
        <v>1</v>
      </c>
    </row>
    <row r="4" spans="2:11" ht="19.5" customHeight="1" x14ac:dyDescent="0.25">
      <c r="B4" s="158"/>
      <c r="C4" s="159"/>
      <c r="D4" s="162" t="s">
        <v>33</v>
      </c>
      <c r="E4" s="162"/>
      <c r="F4" s="162"/>
      <c r="G4" s="162"/>
      <c r="H4" s="162"/>
      <c r="I4" s="162"/>
      <c r="J4" s="75" t="s">
        <v>113</v>
      </c>
      <c r="K4" s="76">
        <f>1+VIMIVA!J4</f>
        <v>2</v>
      </c>
    </row>
    <row r="5" spans="2:11" ht="19.5" customHeight="1" x14ac:dyDescent="0.25">
      <c r="B5" s="160"/>
      <c r="C5" s="161"/>
      <c r="D5" s="162"/>
      <c r="E5" s="162"/>
      <c r="F5" s="162"/>
      <c r="G5" s="162"/>
      <c r="H5" s="162"/>
      <c r="I5" s="162"/>
      <c r="J5" s="75" t="s">
        <v>116</v>
      </c>
      <c r="K5" s="77">
        <v>45345</v>
      </c>
    </row>
    <row r="6" spans="2:11" ht="26.25" x14ac:dyDescent="0.4">
      <c r="F6" s="163" t="s">
        <v>34</v>
      </c>
      <c r="G6" s="163"/>
      <c r="H6" s="163"/>
      <c r="I6" s="163"/>
    </row>
    <row r="7" spans="2:11" ht="17.25" customHeight="1" x14ac:dyDescent="0.25">
      <c r="B7" s="152" t="s">
        <v>35</v>
      </c>
      <c r="C7" s="152"/>
      <c r="D7" s="17" t="s">
        <v>47</v>
      </c>
      <c r="E7" s="153" t="s">
        <v>36</v>
      </c>
      <c r="F7" s="153"/>
      <c r="G7" s="153"/>
      <c r="H7" s="32" t="s">
        <v>48</v>
      </c>
      <c r="I7" s="154" t="s">
        <v>37</v>
      </c>
      <c r="J7" s="154"/>
      <c r="K7" s="154"/>
    </row>
    <row r="8" spans="2:11" ht="23.25" customHeight="1" x14ac:dyDescent="0.25">
      <c r="B8" s="152"/>
      <c r="C8" s="152"/>
      <c r="D8" s="67" t="s">
        <v>42</v>
      </c>
      <c r="E8" s="151" t="s">
        <v>133</v>
      </c>
      <c r="F8" s="151"/>
      <c r="G8" s="151"/>
      <c r="H8" s="69" t="s">
        <v>51</v>
      </c>
      <c r="I8" s="151" t="s">
        <v>5</v>
      </c>
      <c r="J8" s="151"/>
      <c r="K8" s="151"/>
    </row>
    <row r="9" spans="2:11" ht="23.25" customHeight="1" x14ac:dyDescent="0.25">
      <c r="B9" s="152"/>
      <c r="C9" s="152"/>
      <c r="D9" s="67" t="s">
        <v>43</v>
      </c>
      <c r="E9" s="151" t="s">
        <v>134</v>
      </c>
      <c r="F9" s="151"/>
      <c r="G9" s="151"/>
      <c r="H9" s="69" t="s">
        <v>52</v>
      </c>
      <c r="I9" s="151" t="s">
        <v>137</v>
      </c>
      <c r="J9" s="151" t="s">
        <v>7</v>
      </c>
      <c r="K9" s="151" t="s">
        <v>7</v>
      </c>
    </row>
    <row r="10" spans="2:11" ht="23.25" customHeight="1" x14ac:dyDescent="0.25">
      <c r="B10" s="152"/>
      <c r="C10" s="152"/>
      <c r="D10" s="67" t="s">
        <v>44</v>
      </c>
      <c r="E10" s="151" t="s">
        <v>135</v>
      </c>
      <c r="F10" s="151"/>
      <c r="G10" s="151"/>
      <c r="H10" s="69" t="s">
        <v>53</v>
      </c>
      <c r="I10" s="151" t="s">
        <v>104</v>
      </c>
      <c r="J10" s="151" t="s">
        <v>8</v>
      </c>
      <c r="K10" s="151" t="s">
        <v>8</v>
      </c>
    </row>
    <row r="11" spans="2:11" ht="23.25" customHeight="1" x14ac:dyDescent="0.25">
      <c r="B11" s="152"/>
      <c r="C11" s="152"/>
      <c r="D11" s="67" t="s">
        <v>45</v>
      </c>
      <c r="E11" s="151" t="s">
        <v>136</v>
      </c>
      <c r="F11" s="151"/>
      <c r="G11" s="151"/>
      <c r="H11" s="69" t="s">
        <v>54</v>
      </c>
      <c r="I11" s="151" t="s">
        <v>138</v>
      </c>
      <c r="J11" s="151" t="s">
        <v>9</v>
      </c>
      <c r="K11" s="151" t="s">
        <v>9</v>
      </c>
    </row>
    <row r="12" spans="2:11" ht="23.25" customHeight="1" x14ac:dyDescent="0.25">
      <c r="B12" s="152"/>
      <c r="C12" s="152"/>
      <c r="D12" s="67" t="s">
        <v>46</v>
      </c>
      <c r="E12" s="151" t="s">
        <v>140</v>
      </c>
      <c r="F12" s="151"/>
      <c r="G12" s="151"/>
      <c r="H12" s="69" t="s">
        <v>55</v>
      </c>
      <c r="I12" s="151" t="s">
        <v>139</v>
      </c>
      <c r="J12" s="151" t="s">
        <v>10</v>
      </c>
      <c r="K12" s="151" t="s">
        <v>10</v>
      </c>
    </row>
    <row r="13" spans="2:11" ht="23.25" customHeight="1" x14ac:dyDescent="0.25">
      <c r="B13" s="152" t="s">
        <v>38</v>
      </c>
      <c r="C13" s="152"/>
      <c r="D13" s="17" t="s">
        <v>49</v>
      </c>
      <c r="E13" s="153" t="s">
        <v>39</v>
      </c>
      <c r="F13" s="153"/>
      <c r="G13" s="153"/>
      <c r="H13" s="32" t="s">
        <v>50</v>
      </c>
      <c r="I13" s="154" t="s">
        <v>40</v>
      </c>
      <c r="J13" s="154"/>
      <c r="K13" s="154"/>
    </row>
    <row r="14" spans="2:11" ht="23.25" customHeight="1" x14ac:dyDescent="0.25">
      <c r="B14" s="152"/>
      <c r="C14" s="152"/>
      <c r="D14" s="72" t="s">
        <v>56</v>
      </c>
      <c r="E14" s="155" t="s">
        <v>141</v>
      </c>
      <c r="F14" s="155"/>
      <c r="G14" s="155"/>
      <c r="H14" s="69" t="s">
        <v>61</v>
      </c>
      <c r="I14" s="151" t="s">
        <v>144</v>
      </c>
      <c r="J14" s="151"/>
      <c r="K14" s="151"/>
    </row>
    <row r="15" spans="2:11" ht="29.25" customHeight="1" x14ac:dyDescent="0.25">
      <c r="B15" s="152"/>
      <c r="C15" s="152"/>
      <c r="D15" s="72" t="s">
        <v>57</v>
      </c>
      <c r="E15" s="151" t="s">
        <v>153</v>
      </c>
      <c r="F15" s="155"/>
      <c r="G15" s="155"/>
      <c r="H15" s="69" t="s">
        <v>62</v>
      </c>
      <c r="I15" s="151" t="s">
        <v>145</v>
      </c>
      <c r="J15" s="151"/>
      <c r="K15" s="151"/>
    </row>
    <row r="16" spans="2:11" ht="23.25" customHeight="1" x14ac:dyDescent="0.25">
      <c r="B16" s="152"/>
      <c r="C16" s="152"/>
      <c r="D16" s="72" t="s">
        <v>58</v>
      </c>
      <c r="E16" s="155" t="s">
        <v>142</v>
      </c>
      <c r="F16" s="155"/>
      <c r="G16" s="155"/>
      <c r="H16" s="69" t="s">
        <v>63</v>
      </c>
      <c r="I16" s="151" t="s">
        <v>146</v>
      </c>
      <c r="J16" s="151"/>
      <c r="K16" s="151"/>
    </row>
    <row r="17" spans="2:11" ht="23.25" customHeight="1" x14ac:dyDescent="0.25">
      <c r="B17" s="152"/>
      <c r="C17" s="152"/>
      <c r="D17" s="72" t="s">
        <v>59</v>
      </c>
      <c r="E17" s="155" t="s">
        <v>143</v>
      </c>
      <c r="F17" s="155"/>
      <c r="G17" s="155"/>
      <c r="H17" s="69" t="s">
        <v>64</v>
      </c>
      <c r="I17" s="151" t="s">
        <v>147</v>
      </c>
      <c r="J17" s="151"/>
      <c r="K17" s="151"/>
    </row>
    <row r="18" spans="2:11" ht="23.25" customHeight="1" x14ac:dyDescent="0.25">
      <c r="B18" s="152"/>
      <c r="C18" s="152"/>
      <c r="D18" s="72" t="s">
        <v>60</v>
      </c>
      <c r="E18" s="155" t="s">
        <v>152</v>
      </c>
      <c r="F18" s="155"/>
      <c r="G18" s="155"/>
      <c r="H18" s="69" t="s">
        <v>65</v>
      </c>
      <c r="I18" s="151" t="s">
        <v>148</v>
      </c>
      <c r="J18" s="151"/>
      <c r="K18" s="151"/>
    </row>
    <row r="20" spans="2:11" ht="22.5" customHeight="1" x14ac:dyDescent="0.25">
      <c r="B20" s="167" t="s">
        <v>117</v>
      </c>
      <c r="C20" s="168"/>
      <c r="D20" s="168"/>
      <c r="E20" s="169"/>
      <c r="F20" s="167" t="s">
        <v>118</v>
      </c>
      <c r="G20" s="168"/>
      <c r="H20" s="168"/>
      <c r="I20" s="169"/>
      <c r="J20" s="171" t="s">
        <v>119</v>
      </c>
      <c r="K20" s="171"/>
    </row>
    <row r="21" spans="2:11" ht="22.5" customHeight="1" x14ac:dyDescent="0.25">
      <c r="B21" s="164" t="s">
        <v>150</v>
      </c>
      <c r="C21" s="165"/>
      <c r="D21" s="165"/>
      <c r="E21" s="166"/>
      <c r="F21" s="164"/>
      <c r="G21" s="165"/>
      <c r="H21" s="165"/>
      <c r="I21" s="166"/>
      <c r="J21" s="170"/>
      <c r="K21" s="170"/>
    </row>
    <row r="22" spans="2:11" ht="22.5" customHeight="1" x14ac:dyDescent="0.25">
      <c r="B22" s="167" t="s">
        <v>120</v>
      </c>
      <c r="C22" s="168"/>
      <c r="D22" s="168"/>
      <c r="E22" s="169"/>
      <c r="F22" s="167" t="s">
        <v>120</v>
      </c>
      <c r="G22" s="168"/>
      <c r="H22" s="168"/>
      <c r="I22" s="169"/>
      <c r="J22" s="171" t="s">
        <v>120</v>
      </c>
      <c r="K22" s="171"/>
    </row>
    <row r="23" spans="2:11" ht="22.5" customHeight="1" x14ac:dyDescent="0.25">
      <c r="B23" s="172" t="s">
        <v>151</v>
      </c>
      <c r="C23" s="173"/>
      <c r="D23" s="173"/>
      <c r="E23" s="174"/>
      <c r="F23" s="175"/>
      <c r="G23" s="173"/>
      <c r="H23" s="173"/>
      <c r="I23" s="174"/>
      <c r="J23" s="170"/>
      <c r="K23" s="170"/>
    </row>
    <row r="24" spans="2:11" ht="22.5" customHeight="1" x14ac:dyDescent="0.25">
      <c r="B24" s="167" t="s">
        <v>41</v>
      </c>
      <c r="C24" s="168"/>
      <c r="D24" s="168"/>
      <c r="E24" s="169"/>
      <c r="F24" s="167" t="s">
        <v>41</v>
      </c>
      <c r="G24" s="168"/>
      <c r="H24" s="168"/>
      <c r="I24" s="169"/>
      <c r="J24" s="171" t="s">
        <v>41</v>
      </c>
      <c r="K24" s="171"/>
    </row>
    <row r="25" spans="2:11" ht="22.5" customHeight="1" x14ac:dyDescent="0.25">
      <c r="B25" s="176"/>
      <c r="C25" s="177"/>
      <c r="D25" s="177"/>
      <c r="E25" s="178"/>
      <c r="F25" s="176"/>
      <c r="G25" s="177"/>
      <c r="H25" s="177"/>
      <c r="I25" s="178"/>
      <c r="J25" s="179"/>
      <c r="K25" s="179"/>
    </row>
    <row r="26" spans="2:11" ht="15.75" x14ac:dyDescent="0.25">
      <c r="B26" s="21"/>
      <c r="C26" s="21"/>
      <c r="D26" s="21"/>
      <c r="E26" s="21"/>
      <c r="F26" s="21"/>
      <c r="G26" s="21"/>
      <c r="H26" s="21"/>
    </row>
    <row r="27" spans="2:11" ht="15.75" x14ac:dyDescent="0.25">
      <c r="B27" s="21"/>
      <c r="C27" s="21"/>
      <c r="D27" s="21"/>
      <c r="E27" s="21"/>
      <c r="F27" s="21"/>
      <c r="G27" s="21"/>
      <c r="H27" s="21"/>
    </row>
    <row r="29" spans="2:11" ht="15.75" x14ac:dyDescent="0.25">
      <c r="G29" s="16"/>
      <c r="H29" s="18"/>
    </row>
    <row r="30" spans="2:11" ht="15.75" x14ac:dyDescent="0.25">
      <c r="G30" s="16"/>
      <c r="H30" s="18"/>
    </row>
  </sheetData>
  <mergeCells count="48">
    <mergeCell ref="B24:E24"/>
    <mergeCell ref="F24:I24"/>
    <mergeCell ref="J24:K24"/>
    <mergeCell ref="B25:E25"/>
    <mergeCell ref="F25:I25"/>
    <mergeCell ref="J25:K25"/>
    <mergeCell ref="B22:E22"/>
    <mergeCell ref="F22:I22"/>
    <mergeCell ref="J22:K22"/>
    <mergeCell ref="B23:E23"/>
    <mergeCell ref="F23:I23"/>
    <mergeCell ref="J23:K23"/>
    <mergeCell ref="B21:E21"/>
    <mergeCell ref="B20:E20"/>
    <mergeCell ref="F20:I20"/>
    <mergeCell ref="F21:I21"/>
    <mergeCell ref="J21:K21"/>
    <mergeCell ref="J20:K20"/>
    <mergeCell ref="E7:G7"/>
    <mergeCell ref="I7:K7"/>
    <mergeCell ref="I12:K12"/>
    <mergeCell ref="B7:C12"/>
    <mergeCell ref="B2:C5"/>
    <mergeCell ref="D4:I5"/>
    <mergeCell ref="D2:I3"/>
    <mergeCell ref="F6:I6"/>
    <mergeCell ref="E8:G8"/>
    <mergeCell ref="E9:G9"/>
    <mergeCell ref="E10:G10"/>
    <mergeCell ref="E11:G11"/>
    <mergeCell ref="E12:G12"/>
    <mergeCell ref="I8:K8"/>
    <mergeCell ref="I9:K9"/>
    <mergeCell ref="I10:K10"/>
    <mergeCell ref="I11:K11"/>
    <mergeCell ref="B13:C18"/>
    <mergeCell ref="E13:G13"/>
    <mergeCell ref="I13:K13"/>
    <mergeCell ref="E14:G14"/>
    <mergeCell ref="E15:G15"/>
    <mergeCell ref="E16:G16"/>
    <mergeCell ref="E17:G17"/>
    <mergeCell ref="E18:G18"/>
    <mergeCell ref="I14:K14"/>
    <mergeCell ref="I15:K15"/>
    <mergeCell ref="I16:K16"/>
    <mergeCell ref="I17:K17"/>
    <mergeCell ref="I18:K18"/>
  </mergeCells>
  <phoneticPr fontId="2" type="noConversion"/>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32"/>
  <sheetViews>
    <sheetView showGridLines="0" tabSelected="1" zoomScale="115" zoomScaleNormal="115" workbookViewId="0">
      <selection activeCell="K4" sqref="K4"/>
    </sheetView>
  </sheetViews>
  <sheetFormatPr baseColWidth="10" defaultRowHeight="15" x14ac:dyDescent="0.25"/>
  <cols>
    <col min="1" max="1" width="3.28515625" customWidth="1"/>
    <col min="2" max="2" width="21.140625" customWidth="1"/>
    <col min="3" max="3" width="14.5703125" customWidth="1"/>
    <col min="4" max="4" width="7.140625" customWidth="1"/>
    <col min="5" max="5" width="47.140625" bestFit="1" customWidth="1"/>
    <col min="6" max="6" width="17.28515625" style="1" customWidth="1"/>
    <col min="7" max="7" width="14.42578125" style="1" customWidth="1"/>
    <col min="8" max="8" width="13.5703125" style="1" bestFit="1" customWidth="1"/>
    <col min="9" max="9" width="11" style="1" bestFit="1" customWidth="1"/>
    <col min="10" max="10" width="4.42578125" customWidth="1"/>
    <col min="11" max="11" width="15.85546875" bestFit="1" customWidth="1"/>
    <col min="12" max="12" width="15.85546875" style="33" bestFit="1" customWidth="1"/>
    <col min="13" max="13" width="12.28515625" style="33" bestFit="1" customWidth="1"/>
    <col min="14" max="14" width="13.5703125" style="33" bestFit="1" customWidth="1"/>
    <col min="15" max="15" width="13.85546875" style="33" bestFit="1" customWidth="1"/>
    <col min="16" max="23" width="5.140625" customWidth="1"/>
    <col min="24" max="24" width="15.42578125" bestFit="1" customWidth="1"/>
    <col min="25" max="25" width="14.7109375" customWidth="1"/>
    <col min="27" max="27" width="13" bestFit="1" customWidth="1"/>
  </cols>
  <sheetData>
    <row r="1" spans="2:27" ht="6.75" customHeight="1" x14ac:dyDescent="0.25">
      <c r="I1"/>
    </row>
    <row r="2" spans="2:27" ht="16.5" customHeight="1" x14ac:dyDescent="0.25">
      <c r="B2" s="184"/>
      <c r="C2" s="193" t="s">
        <v>149</v>
      </c>
      <c r="D2" s="194"/>
      <c r="E2" s="195"/>
      <c r="F2" s="187" t="s">
        <v>111</v>
      </c>
      <c r="G2" s="187"/>
      <c r="H2" s="180" t="str">
        <f>+FODA!K2</f>
        <v>REG-FOD-001</v>
      </c>
      <c r="I2" s="181"/>
    </row>
    <row r="3" spans="2:27" ht="16.5" customHeight="1" x14ac:dyDescent="0.25">
      <c r="B3" s="185"/>
      <c r="C3" s="196"/>
      <c r="D3" s="197"/>
      <c r="E3" s="198"/>
      <c r="F3" s="187" t="s">
        <v>114</v>
      </c>
      <c r="G3" s="187"/>
      <c r="H3" s="180">
        <f>+FODA!K3</f>
        <v>1</v>
      </c>
      <c r="I3" s="181"/>
    </row>
    <row r="4" spans="2:27" ht="16.5" customHeight="1" x14ac:dyDescent="0.25">
      <c r="B4" s="185"/>
      <c r="C4" s="193" t="s">
        <v>33</v>
      </c>
      <c r="D4" s="194"/>
      <c r="E4" s="195"/>
      <c r="F4" s="187" t="s">
        <v>113</v>
      </c>
      <c r="G4" s="187"/>
      <c r="H4" s="180">
        <f>1+FODA!K4</f>
        <v>3</v>
      </c>
      <c r="I4" s="181"/>
    </row>
    <row r="5" spans="2:27" ht="16.5" customHeight="1" x14ac:dyDescent="0.25">
      <c r="B5" s="186"/>
      <c r="C5" s="196"/>
      <c r="D5" s="197"/>
      <c r="E5" s="198"/>
      <c r="F5" s="187" t="s">
        <v>116</v>
      </c>
      <c r="G5" s="187"/>
      <c r="H5" s="182">
        <f>+FODA!K5</f>
        <v>45345</v>
      </c>
      <c r="I5" s="183"/>
    </row>
    <row r="6" spans="2:27" ht="8.25" customHeight="1" x14ac:dyDescent="0.25">
      <c r="B6" s="34"/>
      <c r="C6" s="35"/>
      <c r="D6" s="35"/>
      <c r="E6" s="35"/>
      <c r="F6" s="36"/>
      <c r="G6" s="36"/>
      <c r="H6" s="36"/>
      <c r="I6"/>
    </row>
    <row r="7" spans="2:27" ht="18" x14ac:dyDescent="0.25">
      <c r="B7" s="2" t="s">
        <v>129</v>
      </c>
      <c r="I7"/>
    </row>
    <row r="8" spans="2:27" ht="17.25" x14ac:dyDescent="0.25">
      <c r="B8" s="6" t="s">
        <v>12</v>
      </c>
      <c r="C8" s="6" t="s">
        <v>11</v>
      </c>
      <c r="D8" s="6" t="s">
        <v>6</v>
      </c>
      <c r="E8" s="6" t="s">
        <v>15</v>
      </c>
      <c r="F8" s="6" t="s">
        <v>16</v>
      </c>
      <c r="G8" s="6" t="s">
        <v>69</v>
      </c>
      <c r="H8" s="6" t="s">
        <v>18</v>
      </c>
      <c r="I8" s="6" t="s">
        <v>19</v>
      </c>
      <c r="K8" s="31" t="s">
        <v>4</v>
      </c>
      <c r="L8" s="31" t="s">
        <v>16</v>
      </c>
      <c r="M8" s="31" t="s">
        <v>69</v>
      </c>
      <c r="N8" s="31" t="s">
        <v>18</v>
      </c>
      <c r="O8" s="31" t="s">
        <v>29</v>
      </c>
      <c r="X8" s="5" t="s">
        <v>16</v>
      </c>
      <c r="Y8" s="5" t="s">
        <v>17</v>
      </c>
      <c r="Z8" s="5" t="s">
        <v>18</v>
      </c>
      <c r="AA8" s="6" t="s">
        <v>29</v>
      </c>
    </row>
    <row r="9" spans="2:27" ht="15.95" customHeight="1" x14ac:dyDescent="0.25">
      <c r="B9" s="68" t="s">
        <v>13</v>
      </c>
      <c r="C9" s="68" t="s">
        <v>2</v>
      </c>
      <c r="D9" s="69" t="str">
        <f>+FODA!D8</f>
        <v>F1</v>
      </c>
      <c r="E9" s="70" t="str">
        <f>+FODA!E8</f>
        <v>Comunicación</v>
      </c>
      <c r="F9" s="73" t="s">
        <v>75</v>
      </c>
      <c r="G9" s="73" t="s">
        <v>24</v>
      </c>
      <c r="H9" s="73" t="s">
        <v>27</v>
      </c>
      <c r="I9" s="69">
        <f t="shared" ref="I9:I18" si="0">+IF(F9=$L$9,1,IF(F9=$L$10,2,IF(F9=$L$11,3,IF(F9=$L$12,4,IF(F9=$L$13,5,0)))))*IF(G9=$M$9,1,IF(G9=$M$10,2,IF(G9=$M$11,3,IF(G9=$M$12,4,IF(G9=$M$13,5,0)))))*IF(H9=$N$9,1,IF(H9=$N$10,2,IF(H9=$N$11,3,IF(H9=$N$12,4,IF(H9=$N$13,5,0)))))</f>
        <v>80</v>
      </c>
      <c r="K9" s="9">
        <v>1</v>
      </c>
      <c r="L9" s="3" t="s">
        <v>21</v>
      </c>
      <c r="M9" s="33" t="s">
        <v>77</v>
      </c>
      <c r="N9" s="3" t="s">
        <v>71</v>
      </c>
      <c r="O9" s="3" t="s">
        <v>87</v>
      </c>
      <c r="X9" s="4" t="s">
        <v>21</v>
      </c>
      <c r="Y9" s="4" t="s">
        <v>23</v>
      </c>
      <c r="Z9" s="4" t="s">
        <v>26</v>
      </c>
      <c r="AA9" s="7" t="s">
        <v>30</v>
      </c>
    </row>
    <row r="10" spans="2:27" ht="15.95" customHeight="1" x14ac:dyDescent="0.25">
      <c r="B10" s="68" t="s">
        <v>13</v>
      </c>
      <c r="C10" s="68" t="s">
        <v>2</v>
      </c>
      <c r="D10" s="69" t="str">
        <f>+FODA!D9</f>
        <v>F2</v>
      </c>
      <c r="E10" s="70" t="str">
        <f>+FODA!E9</f>
        <v>Coperación en el desarrollo de actividades</v>
      </c>
      <c r="F10" s="73" t="s">
        <v>20</v>
      </c>
      <c r="G10" s="73" t="s">
        <v>76</v>
      </c>
      <c r="H10" s="73" t="s">
        <v>74</v>
      </c>
      <c r="I10" s="69">
        <f t="shared" si="0"/>
        <v>60</v>
      </c>
      <c r="K10" s="10">
        <v>2</v>
      </c>
      <c r="L10" s="37" t="s">
        <v>70</v>
      </c>
      <c r="M10" s="3" t="s">
        <v>23</v>
      </c>
      <c r="N10" s="3" t="s">
        <v>72</v>
      </c>
      <c r="O10" s="3" t="s">
        <v>86</v>
      </c>
      <c r="X10" s="4" t="s">
        <v>22</v>
      </c>
      <c r="Y10" s="4" t="s">
        <v>24</v>
      </c>
      <c r="Z10" s="4" t="s">
        <v>27</v>
      </c>
      <c r="AA10" s="7" t="s">
        <v>31</v>
      </c>
    </row>
    <row r="11" spans="2:27" ht="15.95" customHeight="1" x14ac:dyDescent="0.25">
      <c r="B11" s="68" t="s">
        <v>13</v>
      </c>
      <c r="C11" s="68" t="s">
        <v>2</v>
      </c>
      <c r="D11" s="69" t="str">
        <f>+FODA!D10</f>
        <v>F3</v>
      </c>
      <c r="E11" s="70" t="str">
        <f>+FODA!E10</f>
        <v>Ideas concretas</v>
      </c>
      <c r="F11" s="73" t="s">
        <v>22</v>
      </c>
      <c r="G11" s="73" t="s">
        <v>24</v>
      </c>
      <c r="H11" s="73" t="s">
        <v>74</v>
      </c>
      <c r="I11" s="69">
        <f t="shared" si="0"/>
        <v>60</v>
      </c>
      <c r="K11" s="11">
        <v>3</v>
      </c>
      <c r="L11" s="3" t="s">
        <v>22</v>
      </c>
      <c r="M11" s="33" t="s">
        <v>76</v>
      </c>
      <c r="N11" s="3" t="s">
        <v>73</v>
      </c>
      <c r="O11" s="3" t="s">
        <v>85</v>
      </c>
      <c r="X11" s="4" t="s">
        <v>20</v>
      </c>
      <c r="Y11" s="4" t="s">
        <v>25</v>
      </c>
      <c r="Z11" s="4" t="s">
        <v>28</v>
      </c>
      <c r="AA11" s="7" t="s">
        <v>32</v>
      </c>
    </row>
    <row r="12" spans="2:27" ht="15.95" customHeight="1" x14ac:dyDescent="0.25">
      <c r="B12" s="68" t="s">
        <v>13</v>
      </c>
      <c r="C12" s="68" t="s">
        <v>2</v>
      </c>
      <c r="D12" s="69" t="str">
        <f>+FODA!D11</f>
        <v>F4</v>
      </c>
      <c r="E12" s="70" t="str">
        <f>+FODA!E11</f>
        <v xml:space="preserve">Gran mercado de freelancers </v>
      </c>
      <c r="F12" s="73" t="s">
        <v>20</v>
      </c>
      <c r="G12" s="73" t="s">
        <v>24</v>
      </c>
      <c r="H12" s="73" t="s">
        <v>27</v>
      </c>
      <c r="I12" s="69">
        <f t="shared" si="0"/>
        <v>64</v>
      </c>
      <c r="K12" s="3">
        <v>4</v>
      </c>
      <c r="L12" s="3" t="s">
        <v>20</v>
      </c>
      <c r="M12" s="3" t="s">
        <v>24</v>
      </c>
      <c r="N12" s="3" t="s">
        <v>27</v>
      </c>
      <c r="O12" s="3" t="s">
        <v>88</v>
      </c>
    </row>
    <row r="13" spans="2:27" ht="15.95" customHeight="1" x14ac:dyDescent="0.25">
      <c r="B13" s="68" t="s">
        <v>13</v>
      </c>
      <c r="C13" s="68" t="s">
        <v>2</v>
      </c>
      <c r="D13" s="69" t="str">
        <f>+FODA!D12</f>
        <v>F5</v>
      </c>
      <c r="E13" s="70" t="str">
        <f>+FODA!E12</f>
        <v>Tiempo de enfoque del proyecto</v>
      </c>
      <c r="F13" s="73" t="s">
        <v>75</v>
      </c>
      <c r="G13" s="73" t="s">
        <v>24</v>
      </c>
      <c r="H13" s="73" t="s">
        <v>74</v>
      </c>
      <c r="I13" s="69">
        <f t="shared" si="0"/>
        <v>100</v>
      </c>
      <c r="K13" s="3">
        <v>5</v>
      </c>
      <c r="L13" s="8" t="s">
        <v>75</v>
      </c>
      <c r="M13" s="3" t="s">
        <v>25</v>
      </c>
      <c r="N13" s="3" t="s">
        <v>74</v>
      </c>
      <c r="O13" s="3" t="s">
        <v>32</v>
      </c>
    </row>
    <row r="14" spans="2:27" ht="15.95" customHeight="1" x14ac:dyDescent="0.25">
      <c r="B14" s="68" t="s">
        <v>13</v>
      </c>
      <c r="C14" s="68" t="s">
        <v>3</v>
      </c>
      <c r="D14" s="71" t="str">
        <f>+FODA!H8</f>
        <v>D1</v>
      </c>
      <c r="E14" s="72" t="str">
        <f>+FODA!I8</f>
        <v>Recursos financieros limitados</v>
      </c>
      <c r="F14" s="73" t="s">
        <v>22</v>
      </c>
      <c r="G14" s="73" t="s">
        <v>76</v>
      </c>
      <c r="H14" s="73" t="s">
        <v>72</v>
      </c>
      <c r="I14" s="69">
        <f t="shared" si="0"/>
        <v>18</v>
      </c>
    </row>
    <row r="15" spans="2:27" ht="15.95" customHeight="1" x14ac:dyDescent="0.25">
      <c r="B15" s="68" t="s">
        <v>13</v>
      </c>
      <c r="C15" s="68" t="s">
        <v>3</v>
      </c>
      <c r="D15" s="71" t="str">
        <f>+FODA!H9</f>
        <v>D2</v>
      </c>
      <c r="E15" s="72" t="str">
        <f>+FODA!I9</f>
        <v>Cantidad de desarrolladores escasa</v>
      </c>
      <c r="F15" s="73" t="s">
        <v>20</v>
      </c>
      <c r="G15" s="73" t="s">
        <v>24</v>
      </c>
      <c r="H15" s="73" t="s">
        <v>71</v>
      </c>
      <c r="I15" s="69">
        <f t="shared" si="0"/>
        <v>16</v>
      </c>
    </row>
    <row r="16" spans="2:27" ht="15.95" customHeight="1" x14ac:dyDescent="0.25">
      <c r="B16" s="68" t="s">
        <v>13</v>
      </c>
      <c r="C16" s="68" t="s">
        <v>3</v>
      </c>
      <c r="D16" s="71" t="str">
        <f>+FODA!H10</f>
        <v>D3</v>
      </c>
      <c r="E16" s="72" t="str">
        <f>+FODA!I10</f>
        <v>Eficiencia operativa desfavorable</v>
      </c>
      <c r="F16" s="73" t="s">
        <v>20</v>
      </c>
      <c r="G16" s="73" t="s">
        <v>24</v>
      </c>
      <c r="H16" s="73" t="s">
        <v>72</v>
      </c>
      <c r="I16" s="69">
        <f t="shared" si="0"/>
        <v>32</v>
      </c>
    </row>
    <row r="17" spans="2:13" ht="15.95" customHeight="1" x14ac:dyDescent="0.25">
      <c r="B17" s="68" t="s">
        <v>13</v>
      </c>
      <c r="C17" s="68" t="s">
        <v>3</v>
      </c>
      <c r="D17" s="71" t="str">
        <f>+FODA!H11</f>
        <v>D4</v>
      </c>
      <c r="E17" s="72" t="str">
        <f>+FODA!I11</f>
        <v>Baja inversión de aplicativos</v>
      </c>
      <c r="F17" s="73" t="s">
        <v>22</v>
      </c>
      <c r="G17" s="73" t="s">
        <v>76</v>
      </c>
      <c r="H17" s="73" t="s">
        <v>71</v>
      </c>
      <c r="I17" s="69">
        <f t="shared" si="0"/>
        <v>9</v>
      </c>
    </row>
    <row r="18" spans="2:13" ht="15.95" customHeight="1" x14ac:dyDescent="0.25">
      <c r="B18" s="68" t="s">
        <v>13</v>
      </c>
      <c r="C18" s="68" t="s">
        <v>3</v>
      </c>
      <c r="D18" s="71" t="str">
        <f>+FODA!H12</f>
        <v>D5</v>
      </c>
      <c r="E18" s="72" t="str">
        <f>+FODA!I12</f>
        <v>Saturación de mercado</v>
      </c>
      <c r="F18" s="73" t="s">
        <v>20</v>
      </c>
      <c r="G18" s="73" t="s">
        <v>24</v>
      </c>
      <c r="H18" s="73" t="s">
        <v>73</v>
      </c>
      <c r="I18" s="69">
        <f t="shared" si="0"/>
        <v>48</v>
      </c>
    </row>
    <row r="19" spans="2:13" ht="15.95" customHeight="1" x14ac:dyDescent="0.25">
      <c r="F19"/>
      <c r="G19"/>
      <c r="H19"/>
      <c r="I19"/>
    </row>
    <row r="20" spans="2:13" ht="15.95" customHeight="1" x14ac:dyDescent="0.25">
      <c r="B20" s="2" t="s">
        <v>128</v>
      </c>
      <c r="F20"/>
      <c r="G20"/>
      <c r="H20"/>
      <c r="I20"/>
    </row>
    <row r="21" spans="2:13" ht="15.95" customHeight="1" x14ac:dyDescent="0.25">
      <c r="B21" s="6" t="s">
        <v>12</v>
      </c>
      <c r="C21" s="6" t="s">
        <v>11</v>
      </c>
      <c r="D21" s="6" t="s">
        <v>6</v>
      </c>
      <c r="E21" s="6" t="s">
        <v>15</v>
      </c>
      <c r="F21" s="6" t="s">
        <v>16</v>
      </c>
      <c r="G21" s="6" t="s">
        <v>29</v>
      </c>
      <c r="H21" s="6" t="s">
        <v>18</v>
      </c>
      <c r="I21" s="6" t="s">
        <v>19</v>
      </c>
      <c r="K21" s="44" t="s">
        <v>83</v>
      </c>
      <c r="L21" s="44" t="s">
        <v>106</v>
      </c>
      <c r="M21" s="44" t="s">
        <v>105</v>
      </c>
    </row>
    <row r="22" spans="2:13" x14ac:dyDescent="0.25">
      <c r="B22" s="68" t="s">
        <v>14</v>
      </c>
      <c r="C22" s="68" t="s">
        <v>0</v>
      </c>
      <c r="D22" s="69" t="str">
        <f>+FODA!D14</f>
        <v>O1</v>
      </c>
      <c r="E22" s="70" t="str">
        <f>+FODA!E14</f>
        <v>Reconocimiento en el mercado</v>
      </c>
      <c r="F22" s="73" t="s">
        <v>22</v>
      </c>
      <c r="G22" s="73" t="s">
        <v>88</v>
      </c>
      <c r="H22" s="73" t="s">
        <v>27</v>
      </c>
      <c r="I22" s="69">
        <f t="shared" ref="I22:I31" si="1">+IF(F22=$L$9,1,IF(F22=$L$10,2,IF(F22=$L$11,3,IF(F22=$L$12,4,IF(F22=$L$13,5,0)))))*IF(G22=$O$9,1,IF(G22=$O$10,2,IF(G22=$O$11,3,IF(G22=$O$12,4,IF(G22=$O$13,5,0)))))*IF(H22=$N$9,1,IF(H22=$N$10,2,IF(H22=$N$11,3,IF(H22=$N$12,4,IF(H22=$N$13,5,0)))))</f>
        <v>48</v>
      </c>
      <c r="K22" s="12" t="s">
        <v>2</v>
      </c>
      <c r="L22" s="3">
        <f>+SUM(I9:I13)</f>
        <v>364</v>
      </c>
      <c r="M22" s="45">
        <f>+L22/$L$26</f>
        <v>0.46487867177522352</v>
      </c>
    </row>
    <row r="23" spans="2:13" x14ac:dyDescent="0.25">
      <c r="B23" s="68" t="s">
        <v>14</v>
      </c>
      <c r="C23" s="68" t="s">
        <v>0</v>
      </c>
      <c r="D23" s="69" t="str">
        <f>+FODA!D15</f>
        <v>O2</v>
      </c>
      <c r="E23" s="70" t="str">
        <f>+FODA!E15</f>
        <v>Incremento en nivel de visitas</v>
      </c>
      <c r="F23" s="73" t="s">
        <v>22</v>
      </c>
      <c r="G23" s="73" t="s">
        <v>85</v>
      </c>
      <c r="H23" s="73" t="s">
        <v>74</v>
      </c>
      <c r="I23" s="69">
        <f t="shared" si="1"/>
        <v>45</v>
      </c>
      <c r="K23" s="13" t="s">
        <v>3</v>
      </c>
      <c r="L23" s="3">
        <f>+SUM(I14:I18)</f>
        <v>123</v>
      </c>
      <c r="M23" s="45">
        <f>+L23/$L$26</f>
        <v>0.15708812260536398</v>
      </c>
    </row>
    <row r="24" spans="2:13" x14ac:dyDescent="0.25">
      <c r="B24" s="68" t="s">
        <v>14</v>
      </c>
      <c r="C24" s="68" t="s">
        <v>0</v>
      </c>
      <c r="D24" s="69" t="str">
        <f>+FODA!D16</f>
        <v>O3</v>
      </c>
      <c r="E24" s="70" t="str">
        <f>+FODA!E16</f>
        <v xml:space="preserve">Tendencias tecnologicas </v>
      </c>
      <c r="F24" s="73" t="s">
        <v>20</v>
      </c>
      <c r="G24" s="73" t="s">
        <v>88</v>
      </c>
      <c r="H24" s="73" t="s">
        <v>27</v>
      </c>
      <c r="I24" s="69">
        <f t="shared" si="1"/>
        <v>64</v>
      </c>
      <c r="K24" s="14" t="s">
        <v>0</v>
      </c>
      <c r="L24" s="3">
        <f>+SUM(I22:I26)</f>
        <v>211</v>
      </c>
      <c r="M24" s="45">
        <f>+L24/$L$26</f>
        <v>0.26947637292464877</v>
      </c>
    </row>
    <row r="25" spans="2:13" x14ac:dyDescent="0.25">
      <c r="B25" s="68" t="s">
        <v>14</v>
      </c>
      <c r="C25" s="68" t="s">
        <v>0</v>
      </c>
      <c r="D25" s="69" t="str">
        <f>+FODA!D17</f>
        <v>O4</v>
      </c>
      <c r="E25" s="70" t="str">
        <f>+FODA!E17</f>
        <v>Alianzas con otras marcas/empresas</v>
      </c>
      <c r="F25" s="73" t="s">
        <v>70</v>
      </c>
      <c r="G25" s="73" t="s">
        <v>87</v>
      </c>
      <c r="H25" s="73" t="s">
        <v>73</v>
      </c>
      <c r="I25" s="69">
        <f t="shared" si="1"/>
        <v>6</v>
      </c>
      <c r="K25" s="15" t="s">
        <v>1</v>
      </c>
      <c r="L25" s="3">
        <f>+SUM(I27:I31)</f>
        <v>85</v>
      </c>
      <c r="M25" s="45">
        <f>+L25/$L$26</f>
        <v>0.10855683269476372</v>
      </c>
    </row>
    <row r="26" spans="2:13" x14ac:dyDescent="0.25">
      <c r="B26" s="68" t="s">
        <v>14</v>
      </c>
      <c r="C26" s="68" t="s">
        <v>0</v>
      </c>
      <c r="D26" s="69" t="str">
        <f>+FODA!D18</f>
        <v>O5</v>
      </c>
      <c r="E26" s="70" t="str">
        <f>+FODA!E18</f>
        <v>Diseño atrativo y eficiente</v>
      </c>
      <c r="F26" s="73" t="s">
        <v>20</v>
      </c>
      <c r="G26" s="73" t="s">
        <v>85</v>
      </c>
      <c r="H26" s="73" t="s">
        <v>27</v>
      </c>
      <c r="I26" s="69">
        <f t="shared" si="1"/>
        <v>48</v>
      </c>
      <c r="K26" s="63" t="s">
        <v>84</v>
      </c>
      <c r="L26" s="44">
        <f>SUM(L22:L25)</f>
        <v>783</v>
      </c>
    </row>
    <row r="27" spans="2:13" x14ac:dyDescent="0.25">
      <c r="B27" s="68" t="s">
        <v>14</v>
      </c>
      <c r="C27" s="68" t="s">
        <v>1</v>
      </c>
      <c r="D27" s="71" t="str">
        <f>+FODA!H14</f>
        <v>A1</v>
      </c>
      <c r="E27" s="72" t="str">
        <f>+FODA!I14</f>
        <v>Brecha de seguridad y privacidad</v>
      </c>
      <c r="F27" s="73" t="s">
        <v>75</v>
      </c>
      <c r="G27" s="73" t="s">
        <v>32</v>
      </c>
      <c r="H27" s="73" t="s">
        <v>71</v>
      </c>
      <c r="I27" s="69">
        <f t="shared" si="1"/>
        <v>25</v>
      </c>
    </row>
    <row r="28" spans="2:13" x14ac:dyDescent="0.25">
      <c r="B28" s="68" t="s">
        <v>14</v>
      </c>
      <c r="C28" s="68" t="s">
        <v>1</v>
      </c>
      <c r="D28" s="71" t="str">
        <f>+FODA!H15</f>
        <v>A2</v>
      </c>
      <c r="E28" s="72" t="str">
        <f>+FODA!I15</f>
        <v>Mejores herramientas en la competencia</v>
      </c>
      <c r="F28" s="73" t="s">
        <v>22</v>
      </c>
      <c r="G28" s="73" t="s">
        <v>86</v>
      </c>
      <c r="H28" s="73" t="s">
        <v>73</v>
      </c>
      <c r="I28" s="69">
        <f t="shared" si="1"/>
        <v>18</v>
      </c>
    </row>
    <row r="29" spans="2:13" x14ac:dyDescent="0.25">
      <c r="B29" s="68" t="s">
        <v>14</v>
      </c>
      <c r="C29" s="68" t="s">
        <v>1</v>
      </c>
      <c r="D29" s="71" t="str">
        <f>+FODA!H16</f>
        <v>A3</v>
      </c>
      <c r="E29" s="72" t="str">
        <f>+FODA!I16</f>
        <v>Menos popularidad en el mercado</v>
      </c>
      <c r="F29" s="73" t="s">
        <v>22</v>
      </c>
      <c r="G29" s="73" t="s">
        <v>85</v>
      </c>
      <c r="H29" s="73" t="s">
        <v>72</v>
      </c>
      <c r="I29" s="69">
        <f t="shared" si="1"/>
        <v>18</v>
      </c>
    </row>
    <row r="30" spans="2:13" x14ac:dyDescent="0.25">
      <c r="B30" s="68" t="s">
        <v>14</v>
      </c>
      <c r="C30" s="68" t="s">
        <v>1</v>
      </c>
      <c r="D30" s="71" t="str">
        <f>+FODA!H17</f>
        <v>A4</v>
      </c>
      <c r="E30" s="72" t="str">
        <f>+FODA!I17</f>
        <v>Regulaciones gubernamentales</v>
      </c>
      <c r="F30" s="73" t="s">
        <v>22</v>
      </c>
      <c r="G30" s="73" t="s">
        <v>86</v>
      </c>
      <c r="H30" s="73" t="s">
        <v>72</v>
      </c>
      <c r="I30" s="69">
        <f t="shared" si="1"/>
        <v>12</v>
      </c>
    </row>
    <row r="31" spans="2:13" x14ac:dyDescent="0.25">
      <c r="B31" s="68" t="s">
        <v>14</v>
      </c>
      <c r="C31" s="68" t="s">
        <v>1</v>
      </c>
      <c r="D31" s="71" t="str">
        <f>+FODA!H18</f>
        <v>A5</v>
      </c>
      <c r="E31" s="72" t="str">
        <f>+FODA!I18</f>
        <v xml:space="preserve">Sistemas de información más eficientes </v>
      </c>
      <c r="F31" s="73" t="s">
        <v>20</v>
      </c>
      <c r="G31" s="73" t="s">
        <v>85</v>
      </c>
      <c r="H31" s="73" t="s">
        <v>71</v>
      </c>
      <c r="I31" s="69">
        <f t="shared" si="1"/>
        <v>12</v>
      </c>
    </row>
    <row r="32" spans="2:13" ht="15.95" customHeight="1" x14ac:dyDescent="0.25">
      <c r="F32"/>
      <c r="G32"/>
      <c r="H32"/>
      <c r="I32"/>
    </row>
  </sheetData>
  <mergeCells count="11">
    <mergeCell ref="H2:I2"/>
    <mergeCell ref="H3:I3"/>
    <mergeCell ref="H4:I4"/>
    <mergeCell ref="H5:I5"/>
    <mergeCell ref="B2:B5"/>
    <mergeCell ref="C2:E3"/>
    <mergeCell ref="C4:E5"/>
    <mergeCell ref="F2:G2"/>
    <mergeCell ref="F3:G3"/>
    <mergeCell ref="F4:G4"/>
    <mergeCell ref="F5:G5"/>
  </mergeCells>
  <dataValidations count="4">
    <dataValidation type="list" allowBlank="1" showInputMessage="1" showErrorMessage="1" sqref="F9:F18 F22:F31" xr:uid="{65E33F8A-0C63-49A8-9BC2-8C41C2D40612}">
      <formula1>$L$9:$L$13</formula1>
    </dataValidation>
    <dataValidation type="list" allowBlank="1" showInputMessage="1" showErrorMessage="1" sqref="G9:G18" xr:uid="{A520A8A5-15CA-436B-960D-00321FB2AA3D}">
      <formula1>$M$9:$M$13</formula1>
    </dataValidation>
    <dataValidation type="list" allowBlank="1" showInputMessage="1" showErrorMessage="1" sqref="H9:H18 H22:H31" xr:uid="{0A52DF29-CA73-4891-9559-F7A5B387B44C}">
      <formula1>$N$9:$N$13</formula1>
    </dataValidation>
    <dataValidation type="list" allowBlank="1" showInputMessage="1" showErrorMessage="1" sqref="G22:G31" xr:uid="{ED38B933-7BA2-406A-8EE1-E53370C29BA2}">
      <formula1>$O$9:$O$13</formula1>
    </dataValidation>
  </dataValidations>
  <pageMargins left="0.75" right="0.75" top="1" bottom="1" header="0.3" footer="0.3"/>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36"/>
  <sheetViews>
    <sheetView showGridLines="0" zoomScaleNormal="100" workbookViewId="0">
      <selection activeCell="L2" sqref="L2"/>
    </sheetView>
  </sheetViews>
  <sheetFormatPr baseColWidth="10" defaultRowHeight="15" x14ac:dyDescent="0.25"/>
  <cols>
    <col min="1" max="1" width="4.7109375" customWidth="1"/>
    <col min="2" max="2" width="20" bestFit="1" customWidth="1"/>
    <col min="3" max="3" width="15.42578125" customWidth="1"/>
    <col min="7" max="7" width="17.7109375" customWidth="1"/>
    <col min="8" max="9" width="15.7109375" customWidth="1"/>
    <col min="10" max="10" width="13.28515625" customWidth="1"/>
    <col min="11" max="11" width="14.140625" customWidth="1"/>
    <col min="12" max="12" width="12.5703125" customWidth="1"/>
  </cols>
  <sheetData>
    <row r="2" spans="2:9" ht="15" customHeight="1" x14ac:dyDescent="0.25">
      <c r="B2" s="28"/>
      <c r="C2" s="150" t="s">
        <v>149</v>
      </c>
      <c r="D2" s="150"/>
      <c r="E2" s="150"/>
      <c r="F2" s="150"/>
      <c r="G2" s="74" t="s">
        <v>111</v>
      </c>
      <c r="H2" s="189" t="str">
        <f>+VIMIVA!J2</f>
        <v>REG-FOD-001</v>
      </c>
      <c r="I2" s="190"/>
    </row>
    <row r="3" spans="2:9" ht="15" customHeight="1" x14ac:dyDescent="0.25">
      <c r="B3" s="29"/>
      <c r="C3" s="150"/>
      <c r="D3" s="150"/>
      <c r="E3" s="150"/>
      <c r="F3" s="150"/>
      <c r="G3" s="74" t="s">
        <v>115</v>
      </c>
      <c r="H3" s="189">
        <f>+VIMIVA!J3</f>
        <v>1</v>
      </c>
      <c r="I3" s="190"/>
    </row>
    <row r="4" spans="2:9" ht="15" customHeight="1" x14ac:dyDescent="0.25">
      <c r="B4" s="29"/>
      <c r="C4" s="150" t="s">
        <v>33</v>
      </c>
      <c r="D4" s="150"/>
      <c r="E4" s="150"/>
      <c r="F4" s="150"/>
      <c r="G4" s="74" t="s">
        <v>113</v>
      </c>
      <c r="H4" s="189">
        <v>4</v>
      </c>
      <c r="I4" s="190"/>
    </row>
    <row r="5" spans="2:9" ht="15" customHeight="1" x14ac:dyDescent="0.25">
      <c r="B5" s="30"/>
      <c r="C5" s="150"/>
      <c r="D5" s="150"/>
      <c r="E5" s="150"/>
      <c r="F5" s="150"/>
      <c r="G5" s="74" t="s">
        <v>116</v>
      </c>
      <c r="H5" s="191">
        <f>+VIMIVA!J5</f>
        <v>44005</v>
      </c>
      <c r="I5" s="192"/>
    </row>
    <row r="6" spans="2:9" x14ac:dyDescent="0.25">
      <c r="C6" s="33"/>
    </row>
    <row r="7" spans="2:9" ht="18.75" x14ac:dyDescent="0.3">
      <c r="B7" s="20" t="s">
        <v>89</v>
      </c>
    </row>
    <row r="10" spans="2:9" ht="18.75" x14ac:dyDescent="0.3">
      <c r="B10" s="20"/>
    </row>
    <row r="13" spans="2:9" s="21" customFormat="1" ht="18.75" customHeight="1" x14ac:dyDescent="0.25"/>
    <row r="14" spans="2:9" s="21" customFormat="1" ht="18.75" customHeight="1" x14ac:dyDescent="0.25"/>
    <row r="15" spans="2:9" s="21" customFormat="1" ht="18.75" customHeight="1" x14ac:dyDescent="0.25"/>
    <row r="16" spans="2:9" s="21" customFormat="1" ht="18.75" customHeight="1" x14ac:dyDescent="0.25"/>
    <row r="20" spans="2:15" x14ac:dyDescent="0.25">
      <c r="C20" s="44" t="s">
        <v>11</v>
      </c>
      <c r="D20" s="44" t="s">
        <v>90</v>
      </c>
      <c r="G20" s="44" t="s">
        <v>11</v>
      </c>
      <c r="H20" s="3" t="s">
        <v>91</v>
      </c>
      <c r="K20" s="44" t="s">
        <v>92</v>
      </c>
      <c r="L20" s="44" t="s">
        <v>84</v>
      </c>
    </row>
    <row r="21" spans="2:15" ht="15.75" x14ac:dyDescent="0.25">
      <c r="C21" s="38" t="s">
        <v>2</v>
      </c>
      <c r="D21" s="59">
        <f>+FACTORES!M22</f>
        <v>0.46487867177522352</v>
      </c>
      <c r="G21" s="38" t="s">
        <v>36</v>
      </c>
      <c r="H21" s="39">
        <f>+FACTORES!L22</f>
        <v>364</v>
      </c>
      <c r="K21" s="47" t="s">
        <v>67</v>
      </c>
      <c r="L21" s="65" t="e">
        <f>+COUNTIFS(#REF!,DASHBOARD!K21)</f>
        <v>#REF!</v>
      </c>
    </row>
    <row r="22" spans="2:15" ht="15.75" x14ac:dyDescent="0.25">
      <c r="C22" s="40" t="s">
        <v>3</v>
      </c>
      <c r="D22" s="60">
        <f>+FACTORES!M23</f>
        <v>0.15708812260536398</v>
      </c>
      <c r="G22" s="40" t="s">
        <v>37</v>
      </c>
      <c r="H22" s="39">
        <f>+FACTORES!L23</f>
        <v>123</v>
      </c>
      <c r="K22" s="46" t="s">
        <v>66</v>
      </c>
      <c r="L22" s="64" t="e">
        <f>+COUNTIFS(#REF!,DASHBOARD!K22)</f>
        <v>#REF!</v>
      </c>
    </row>
    <row r="23" spans="2:15" ht="15.75" x14ac:dyDescent="0.25">
      <c r="C23" s="41" t="s">
        <v>0</v>
      </c>
      <c r="D23" s="61">
        <f>+FACTORES!M24</f>
        <v>0.26947637292464877</v>
      </c>
      <c r="G23" s="41" t="s">
        <v>39</v>
      </c>
      <c r="H23" s="39">
        <f>+FACTORES!L24</f>
        <v>211</v>
      </c>
      <c r="K23" s="48" t="s">
        <v>68</v>
      </c>
      <c r="L23" s="66" t="e">
        <f>+COUNTIFS(#REF!,DASHBOARD!K23)</f>
        <v>#REF!</v>
      </c>
    </row>
    <row r="24" spans="2:15" ht="15.75" x14ac:dyDescent="0.25">
      <c r="C24" s="42" t="s">
        <v>1</v>
      </c>
      <c r="D24" s="62">
        <f>+FACTORES!M25</f>
        <v>0.10855683269476372</v>
      </c>
      <c r="G24" s="42" t="s">
        <v>40</v>
      </c>
      <c r="H24" s="39">
        <f>+FACTORES!L25</f>
        <v>85</v>
      </c>
    </row>
    <row r="27" spans="2:15" ht="18.75" x14ac:dyDescent="0.3">
      <c r="B27" s="26" t="s">
        <v>94</v>
      </c>
      <c r="C27" s="27"/>
      <c r="D27" s="19">
        <f>+((H21+H23)-(H22+H24))/((H21+H23)+(H22+H24))*2</f>
        <v>0.93742017879948913</v>
      </c>
      <c r="E27" s="188" t="str">
        <f>+IF(D27&lt;-200%,B30,IF(D27&lt;-100%,B31,IF(D27&lt;-30%,B32,IF(D27&lt;100%,B33,B34))))</f>
        <v>FAVORABLE</v>
      </c>
      <c r="F27" s="188"/>
      <c r="G27" s="188"/>
      <c r="H27" s="188"/>
      <c r="O27" s="43"/>
    </row>
    <row r="29" spans="2:15" x14ac:dyDescent="0.25">
      <c r="B29" s="49" t="s">
        <v>95</v>
      </c>
      <c r="C29" s="49" t="s">
        <v>96</v>
      </c>
      <c r="D29" s="49" t="s">
        <v>97</v>
      </c>
    </row>
    <row r="30" spans="2:15" ht="15.75" x14ac:dyDescent="0.25">
      <c r="B30" s="52" t="s">
        <v>78</v>
      </c>
      <c r="C30" s="55">
        <v>-2</v>
      </c>
      <c r="D30" s="55">
        <v>-1</v>
      </c>
      <c r="G30" s="22" t="s">
        <v>2</v>
      </c>
      <c r="H30" t="s">
        <v>100</v>
      </c>
    </row>
    <row r="31" spans="2:15" ht="15.75" x14ac:dyDescent="0.25">
      <c r="B31" s="50" t="s">
        <v>79</v>
      </c>
      <c r="C31" s="55">
        <v>-1</v>
      </c>
      <c r="D31" s="55">
        <v>-0.3</v>
      </c>
      <c r="G31" s="23" t="s">
        <v>3</v>
      </c>
      <c r="H31" t="s">
        <v>101</v>
      </c>
    </row>
    <row r="32" spans="2:15" ht="15.75" x14ac:dyDescent="0.25">
      <c r="B32" s="51" t="s">
        <v>80</v>
      </c>
      <c r="C32" s="55">
        <v>-0.3</v>
      </c>
      <c r="D32" s="55">
        <v>0.3</v>
      </c>
      <c r="G32" s="24" t="s">
        <v>0</v>
      </c>
      <c r="H32" t="s">
        <v>102</v>
      </c>
    </row>
    <row r="33" spans="2:10" ht="15.75" x14ac:dyDescent="0.25">
      <c r="B33" s="53" t="s">
        <v>81</v>
      </c>
      <c r="C33" s="55">
        <v>0.3</v>
      </c>
      <c r="D33" s="55">
        <v>1</v>
      </c>
      <c r="G33" s="25" t="s">
        <v>1</v>
      </c>
      <c r="H33" t="s">
        <v>103</v>
      </c>
    </row>
    <row r="34" spans="2:10" x14ac:dyDescent="0.25">
      <c r="B34" s="54" t="s">
        <v>82</v>
      </c>
      <c r="C34" s="55">
        <v>1</v>
      </c>
      <c r="D34" s="55">
        <v>2</v>
      </c>
    </row>
    <row r="35" spans="2:10" ht="15.75" thickBot="1" x14ac:dyDescent="0.3"/>
    <row r="36" spans="2:10" ht="15.75" thickBot="1" x14ac:dyDescent="0.3">
      <c r="B36" s="58" t="s">
        <v>98</v>
      </c>
      <c r="C36" s="56" t="s">
        <v>99</v>
      </c>
      <c r="D36" s="56"/>
      <c r="E36" s="56"/>
      <c r="F36" s="56"/>
      <c r="G36" s="56"/>
      <c r="H36" s="56"/>
      <c r="I36" s="56"/>
      <c r="J36" s="57"/>
    </row>
  </sheetData>
  <mergeCells count="7">
    <mergeCell ref="E27:H27"/>
    <mergeCell ref="C2:F3"/>
    <mergeCell ref="C4:F5"/>
    <mergeCell ref="H2:I2"/>
    <mergeCell ref="H3:I3"/>
    <mergeCell ref="H4:I4"/>
    <mergeCell ref="H5:I5"/>
  </mergeCells>
  <conditionalFormatting sqref="H21:H24">
    <cfRule type="dataBar" priority="1">
      <dataBar>
        <cfvo type="min"/>
        <cfvo type="max"/>
        <color rgb="FF63C384"/>
      </dataBar>
      <extLst>
        <ext xmlns:x14="http://schemas.microsoft.com/office/spreadsheetml/2009/9/main" uri="{B025F937-C7B1-47D3-B67F-A62EFF666E3E}">
          <x14:id>{92BD13AE-CE4E-41A3-82ED-2B9FA2D1C1EE}</x14:id>
        </ext>
      </extLst>
    </cfRule>
  </conditionalFormatting>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dataBar" id="{92BD13AE-CE4E-41A3-82ED-2B9FA2D1C1EE}">
            <x14:dataBar minLength="0" maxLength="100" negativeBarColorSameAsPositive="1" axisPosition="none">
              <x14:cfvo type="min"/>
              <x14:cfvo type="max"/>
            </x14:dataBar>
          </x14:cfRule>
          <xm:sqref>H21:H24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 </vt:lpstr>
      <vt:lpstr>VIMIVA</vt:lpstr>
      <vt:lpstr>FODA</vt:lpstr>
      <vt:lpstr>FACTORES</vt:lpstr>
      <vt:lpstr>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Julián Montero</dc:creator>
  <cp:lastModifiedBy>301 - Matematicas</cp:lastModifiedBy>
  <cp:lastPrinted>2015-05-30T20:24:01Z</cp:lastPrinted>
  <dcterms:created xsi:type="dcterms:W3CDTF">2015-05-25T14:42:39Z</dcterms:created>
  <dcterms:modified xsi:type="dcterms:W3CDTF">2024-02-24T01:35:50Z</dcterms:modified>
</cp:coreProperties>
</file>